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parsom1\Desktop\Suppliers copy\Docs for rebranding\Supplier Expectations\Standards Manual\Quality\"/>
    </mc:Choice>
  </mc:AlternateContent>
  <bookViews>
    <workbookView xWindow="360" yWindow="75" windowWidth="15030" windowHeight="8085" tabRatio="946" firstSheet="7" activeTab="10"/>
  </bookViews>
  <sheets>
    <sheet name="SAS Coversheet" sheetId="26" r:id="rId1"/>
    <sheet name="Summary" sheetId="25" r:id="rId2"/>
    <sheet name="Red Assessed Supplier Approval" sheetId="28" r:id="rId3"/>
    <sheet name="Scoring-Instructions" sheetId="30" r:id="rId4"/>
    <sheet name="A Leadership_Management" sheetId="16" r:id="rId5"/>
    <sheet name="B HR-Personnel" sheetId="17" r:id="rId6"/>
    <sheet name="C Program Execution" sheetId="18" r:id="rId7"/>
    <sheet name="D Lean-Continuous Imp-Methods" sheetId="32" r:id="rId8"/>
    <sheet name="E Production-Material Flow" sheetId="20" r:id="rId9"/>
    <sheet name="F Quality" sheetId="21" r:id="rId10"/>
    <sheet name="G Supply Chain-Logistics" sheetId="22" r:id="rId11"/>
    <sheet name="H Purchasing_Procurement" sheetId="23" r:id="rId12"/>
    <sheet name="I  Sustainability" sheetId="31" r:id="rId13"/>
    <sheet name="Settings" sheetId="24" r:id="rId14"/>
  </sheets>
  <externalReferences>
    <externalReference r:id="rId15"/>
  </externalReferences>
  <definedNames>
    <definedName name="_xlnm.Print_Area" localSheetId="12">'I  Sustainability'!$A$4:$I$96</definedName>
    <definedName name="_xlnm.Print_Area" localSheetId="3">'Scoring-Instructions'!$A$1:$D$34</definedName>
    <definedName name="_xlnm.Print_Titles" localSheetId="4">'A Leadership_Management'!$1:$1</definedName>
    <definedName name="_xlnm.Print_Titles" localSheetId="5">'B HR-Personnel'!$1:$1</definedName>
    <definedName name="_xlnm.Print_Titles" localSheetId="6">'C Program Execution'!$1:$1</definedName>
    <definedName name="_xlnm.Print_Titles" localSheetId="7">'D Lean-Continuous Imp-Methods'!$1:$1</definedName>
    <definedName name="_xlnm.Print_Titles" localSheetId="8">'E Production-Material Flow'!$1:$1</definedName>
    <definedName name="_xlnm.Print_Titles" localSheetId="9">'F Quality'!$1:$1</definedName>
    <definedName name="_xlnm.Print_Titles" localSheetId="10">'G Supply Chain-Logistics'!$1:$1</definedName>
    <definedName name="_xlnm.Print_Titles" localSheetId="11">'H Purchasing_Procurement'!$1:$1</definedName>
    <definedName name="_xlnm.Print_Titles" localSheetId="12">'I  Sustainability'!$1:$3</definedName>
  </definedNames>
  <calcPr calcId="152511"/>
</workbook>
</file>

<file path=xl/calcChain.xml><?xml version="1.0" encoding="utf-8"?>
<calcChain xmlns="http://schemas.openxmlformats.org/spreadsheetml/2006/main">
  <c r="H91" i="31" l="1"/>
  <c r="E91" i="31"/>
  <c r="H70" i="31"/>
  <c r="E70" i="31"/>
  <c r="H79" i="31"/>
  <c r="E79" i="31"/>
  <c r="I41" i="31"/>
  <c r="F41" i="31"/>
  <c r="H31" i="31"/>
  <c r="E31" i="31"/>
  <c r="H41" i="31"/>
  <c r="E41" i="31"/>
  <c r="E62" i="31"/>
  <c r="H62" i="31"/>
  <c r="I31" i="31"/>
  <c r="H20" i="31"/>
  <c r="E20" i="31"/>
  <c r="F20" i="31"/>
  <c r="H13" i="31"/>
  <c r="E13" i="31"/>
  <c r="B9" i="25"/>
  <c r="B12" i="25"/>
  <c r="F9" i="32"/>
  <c r="C12" i="25" s="1"/>
  <c r="F17" i="32"/>
  <c r="D12" i="25" s="1"/>
  <c r="F24" i="32"/>
  <c r="E12" i="25" s="1"/>
  <c r="F31" i="32"/>
  <c r="F12" i="25" s="1"/>
  <c r="F38" i="32"/>
  <c r="G12" i="25" s="1"/>
  <c r="F46" i="32"/>
  <c r="H12" i="25" s="1"/>
  <c r="F53" i="32"/>
  <c r="I12" i="25" s="1"/>
  <c r="M14" i="25"/>
  <c r="F29" i="23"/>
  <c r="F25" i="23"/>
  <c r="F21" i="23"/>
  <c r="F11" i="23"/>
  <c r="F6" i="23"/>
  <c r="F62" i="22"/>
  <c r="F58" i="22"/>
  <c r="F54" i="22"/>
  <c r="F47" i="22"/>
  <c r="F43" i="22"/>
  <c r="F37" i="22"/>
  <c r="F32" i="22"/>
  <c r="F28" i="22"/>
  <c r="F24" i="22"/>
  <c r="F19" i="22"/>
  <c r="F15" i="22"/>
  <c r="F11" i="22"/>
  <c r="F6" i="22"/>
  <c r="F77" i="21"/>
  <c r="F73" i="21"/>
  <c r="F65" i="21"/>
  <c r="F61" i="21"/>
  <c r="F53" i="21"/>
  <c r="F45" i="21"/>
  <c r="F40" i="21"/>
  <c r="F33" i="21"/>
  <c r="F26" i="21"/>
  <c r="F19" i="21"/>
  <c r="F10" i="21"/>
  <c r="F44" i="20"/>
  <c r="F40" i="20"/>
  <c r="F34" i="20"/>
  <c r="F24" i="20"/>
  <c r="F10" i="20"/>
  <c r="F137" i="18"/>
  <c r="F131" i="18"/>
  <c r="F122" i="18"/>
  <c r="F116" i="18"/>
  <c r="F108" i="18"/>
  <c r="F101" i="18"/>
  <c r="F95" i="18"/>
  <c r="F88" i="18"/>
  <c r="F79" i="18"/>
  <c r="F71" i="18"/>
  <c r="F52" i="18"/>
  <c r="F35" i="18"/>
  <c r="F28" i="18"/>
  <c r="F20" i="18"/>
  <c r="F10" i="18"/>
  <c r="F27" i="17"/>
  <c r="F19" i="17"/>
  <c r="F9" i="17"/>
  <c r="F25" i="16" l="1"/>
  <c r="F18" i="16"/>
  <c r="F14" i="16"/>
  <c r="F10" i="16"/>
  <c r="C17" i="25" l="1"/>
  <c r="D17" i="25"/>
  <c r="E17" i="25"/>
  <c r="F17" i="25"/>
  <c r="G17" i="25"/>
  <c r="H17" i="25"/>
  <c r="I17" i="25"/>
  <c r="J17" i="25"/>
  <c r="K17" i="25"/>
  <c r="L17" i="25"/>
  <c r="M17" i="25"/>
  <c r="N17" i="25"/>
  <c r="O17" i="25"/>
  <c r="P17" i="25"/>
  <c r="Q17" i="25"/>
  <c r="B17" i="25"/>
  <c r="S17" i="25"/>
  <c r="R17" i="25"/>
  <c r="I95" i="31"/>
  <c r="F95" i="31"/>
  <c r="I91" i="31"/>
  <c r="G91" i="31"/>
  <c r="F91" i="31"/>
  <c r="D91" i="31"/>
  <c r="I79" i="31"/>
  <c r="G79" i="31"/>
  <c r="F79" i="31"/>
  <c r="D79" i="31"/>
  <c r="I70" i="31"/>
  <c r="G70" i="31"/>
  <c r="F70" i="31"/>
  <c r="D70" i="31"/>
  <c r="I62" i="31"/>
  <c r="G62" i="31"/>
  <c r="F62" i="31"/>
  <c r="D62" i="31"/>
  <c r="G41" i="31"/>
  <c r="D41" i="31"/>
  <c r="G31" i="31"/>
  <c r="F31" i="31"/>
  <c r="D31" i="31"/>
  <c r="I20" i="31"/>
  <c r="H95" i="31"/>
  <c r="G20" i="31"/>
  <c r="D20" i="31"/>
  <c r="I13" i="31"/>
  <c r="G13" i="31"/>
  <c r="F13" i="31"/>
  <c r="D13" i="31"/>
  <c r="J10" i="31"/>
  <c r="J9" i="31"/>
  <c r="J8" i="31"/>
  <c r="J7" i="31"/>
  <c r="J6" i="31"/>
  <c r="J5" i="31"/>
  <c r="J4" i="31"/>
  <c r="X17" i="25" l="1"/>
  <c r="AB17" i="25"/>
  <c r="Y17" i="25"/>
  <c r="Z17" i="25" s="1"/>
  <c r="AA17" i="25"/>
  <c r="G95" i="31"/>
  <c r="E95" i="31"/>
  <c r="D95" i="31"/>
  <c r="I6" i="28" l="1"/>
  <c r="I14" i="25"/>
  <c r="E14" i="25"/>
  <c r="G14" i="25"/>
  <c r="L14" i="25"/>
  <c r="H14" i="25" l="1"/>
  <c r="B16" i="25"/>
  <c r="G13" i="25"/>
  <c r="C9" i="25" l="1"/>
  <c r="F15" i="25" l="1"/>
  <c r="L15" i="25"/>
  <c r="N15" i="25"/>
  <c r="C16" i="25"/>
  <c r="O15" i="25"/>
  <c r="K15" i="25"/>
  <c r="I15" i="25"/>
  <c r="H15" i="25"/>
  <c r="G15" i="25"/>
  <c r="E15" i="25"/>
  <c r="F14" i="25"/>
  <c r="G16" i="25"/>
  <c r="F16" i="25"/>
  <c r="E16" i="25"/>
  <c r="D16" i="25"/>
  <c r="M15" i="25"/>
  <c r="J15" i="25"/>
  <c r="D15" i="25"/>
  <c r="C15" i="25"/>
  <c r="K14" i="25"/>
  <c r="J14" i="25"/>
  <c r="D14" i="25"/>
  <c r="C14" i="25"/>
  <c r="F13" i="25"/>
  <c r="E13" i="25"/>
  <c r="D13" i="25"/>
  <c r="C13" i="25"/>
  <c r="P11" i="25"/>
  <c r="Q11" i="25"/>
  <c r="O11" i="25"/>
  <c r="N11" i="25"/>
  <c r="M11" i="25"/>
  <c r="L11" i="25"/>
  <c r="K11" i="25"/>
  <c r="J11" i="25"/>
  <c r="I11" i="25"/>
  <c r="H11" i="25"/>
  <c r="G11" i="25"/>
  <c r="F11" i="25"/>
  <c r="E11" i="25"/>
  <c r="D11" i="25"/>
  <c r="C11" i="25"/>
  <c r="E10" i="25"/>
  <c r="D10" i="25"/>
  <c r="C10" i="25"/>
  <c r="F9" i="25"/>
  <c r="E9" i="25"/>
  <c r="D9" i="25"/>
  <c r="X18" i="25" l="1"/>
  <c r="AB11" i="25"/>
  <c r="AB16" i="25"/>
  <c r="AB9" i="25"/>
  <c r="AB10" i="25"/>
  <c r="AB13" i="25"/>
  <c r="AB14" i="25"/>
  <c r="AB15" i="25"/>
  <c r="AB12" i="25"/>
  <c r="Y13" i="25"/>
  <c r="Z13" i="25" s="1"/>
  <c r="AA13" i="25"/>
  <c r="AA12" i="25"/>
  <c r="Y12" i="25"/>
  <c r="Z12" i="25" s="1"/>
  <c r="AA16" i="25"/>
  <c r="Y16" i="25"/>
  <c r="Z16" i="25" s="1"/>
  <c r="AA15" i="25"/>
  <c r="Y15" i="25"/>
  <c r="Z15" i="25" s="1"/>
  <c r="AA14" i="25"/>
  <c r="Y14" i="25"/>
  <c r="Z14" i="25" s="1"/>
  <c r="AA11" i="25"/>
  <c r="Y11" i="25"/>
  <c r="Z11" i="25" s="1"/>
  <c r="Y10" i="25"/>
  <c r="Z10" i="25" s="1"/>
  <c r="AA10" i="25"/>
  <c r="X10" i="25"/>
  <c r="Y9" i="25"/>
  <c r="Z9" i="25" s="1"/>
  <c r="AA9" i="25"/>
  <c r="X15" i="25"/>
  <c r="X14" i="25"/>
  <c r="X13" i="25"/>
  <c r="X12" i="25"/>
  <c r="X9" i="25"/>
  <c r="X16" i="25"/>
  <c r="X11" i="25"/>
  <c r="V10" i="25"/>
  <c r="V9" i="25"/>
  <c r="B15" i="25"/>
  <c r="B14" i="25"/>
  <c r="B13" i="25"/>
  <c r="B11" i="25"/>
  <c r="B10" i="25"/>
  <c r="Z18" i="25" l="1"/>
  <c r="AB18" i="25"/>
  <c r="Y18" i="25"/>
  <c r="V17" i="25"/>
  <c r="V12" i="25"/>
  <c r="V16" i="25" l="1"/>
  <c r="V15" i="25"/>
  <c r="V14" i="25"/>
  <c r="V13" i="25"/>
  <c r="V11" i="25" l="1"/>
  <c r="AA18" i="25" s="1"/>
  <c r="H4" i="25"/>
  <c r="F61" i="26" s="1"/>
  <c r="C4" i="25" l="1"/>
  <c r="B61" i="26" s="1"/>
  <c r="B63" i="26" s="1"/>
</calcChain>
</file>

<file path=xl/comments1.xml><?xml version="1.0" encoding="utf-8"?>
<comments xmlns="http://schemas.openxmlformats.org/spreadsheetml/2006/main">
  <authors>
    <author>Johnson Controls, Inc.</author>
    <author>JCI</author>
    <author>JCI User</author>
  </authors>
  <commentList>
    <comment ref="B8" authorId="0" shapeId="0">
      <text>
        <r>
          <rPr>
            <b/>
            <sz val="10"/>
            <color indexed="81"/>
            <rFont val="Tahoma"/>
            <family val="2"/>
          </rPr>
          <t>F.1.1  Supplier Ethics</t>
        </r>
        <r>
          <rPr>
            <sz val="10"/>
            <color indexed="81"/>
            <rFont val="Tahoma"/>
            <family val="2"/>
          </rPr>
          <t xml:space="preserve">
• 1 = Supplier unwilling to or does not comply with most aspects of the Johnson Controls Ethics policy or equivalent.    
• 2 = Suppler complies with most, but not all aspects of the Johnson Controls Ethics Policy or equivalent.    
• 3 = Supplier fully complies with the Johnson Controls Ethics Policy or equivalent
• 4 = Supplier fully complies with the Johnson Controls Ethics Policy  and has its own ethics policy that is equivalent to the Johnson Controls Ethics Policy.</t>
        </r>
      </text>
    </comment>
    <comment ref="B10" authorId="1" shapeId="0">
      <text>
        <r>
          <rPr>
            <b/>
            <sz val="8"/>
            <color indexed="81"/>
            <rFont val="Tahoma"/>
            <family val="2"/>
          </rPr>
          <t>F.1.2 Supplier Ethics:</t>
        </r>
        <r>
          <rPr>
            <sz val="8"/>
            <color indexed="81"/>
            <rFont val="Tahoma"/>
            <family val="2"/>
          </rPr>
          <t xml:space="preserve">
1 =  Supplier is unwilling to determine or is unsure if its suppliers  comply with the Johnson Controls Ethics policy or equivalent
2 =  Supplier believes most of its suppliers comply with the Johnson Controls Ethics policy or equivalent, but is unable to provide documentation that the supplier actually complies.
3 = Supplier knows its suppliers comply with the Johnson Controls Ethics policy or equivalent.
4 =  and is able to provide documentation that their suppliers actually comply.  </t>
        </r>
      </text>
    </comment>
    <comment ref="B17" authorId="0" shapeId="0">
      <text>
        <r>
          <rPr>
            <b/>
            <sz val="10"/>
            <color indexed="81"/>
            <rFont val="Tahoma"/>
            <family val="2"/>
          </rPr>
          <t xml:space="preserve">F 2.1  Environmental Management systems </t>
        </r>
        <r>
          <rPr>
            <sz val="10"/>
            <color indexed="81"/>
            <rFont val="Tahoma"/>
            <family val="2"/>
          </rPr>
          <t xml:space="preserve">
1 = Supplier is not compliant or has no plans to be certified to or compliant with ISO 14001 within one year.
2 = Supplier is not compliant with ISO 14001, but plans to be certified or compliant within one year.
3 = Supplier is compliant with ISO14001 and plans to be certified within one year.
4 = Supplier is certified to ISO 14001 and can provide documentation about the certification</t>
        </r>
      </text>
    </comment>
    <comment ref="B24" authorId="0" shapeId="0">
      <text>
        <r>
          <rPr>
            <b/>
            <sz val="10"/>
            <color indexed="81"/>
            <rFont val="Tahoma"/>
            <family val="2"/>
          </rPr>
          <t>F.3.1  Energy and Climate</t>
        </r>
        <r>
          <rPr>
            <sz val="10"/>
            <color indexed="81"/>
            <rFont val="Tahoma"/>
            <family val="2"/>
          </rPr>
          <t xml:space="preserve">
1 = Supplier has no energy reduction program in place.
2 = Supplier has initiated efforts to reduce energy consumption.
3 = Supplier has an energy reduction program in place, which includes having reduction goals, action plans and trend data.
4 = Supplier has an energy reduction program in place, which includes having reduction goals, action plans and trend data and publicly discloses its energy reduction goals.
</t>
        </r>
      </text>
    </comment>
    <comment ref="B26" authorId="0" shapeId="0">
      <text>
        <r>
          <rPr>
            <b/>
            <sz val="10"/>
            <color indexed="81"/>
            <rFont val="Tahoma"/>
            <family val="2"/>
          </rPr>
          <t xml:space="preserve">F.3.2 Energy and Climate
</t>
        </r>
        <r>
          <rPr>
            <sz val="10"/>
            <color indexed="81"/>
            <rFont val="Tahoma"/>
            <family val="2"/>
          </rPr>
          <t>1</t>
        </r>
        <r>
          <rPr>
            <b/>
            <sz val="10"/>
            <color indexed="81"/>
            <rFont val="Tahoma"/>
            <family val="2"/>
          </rPr>
          <t xml:space="preserve"> = </t>
        </r>
        <r>
          <rPr>
            <sz val="10"/>
            <color indexed="81"/>
            <rFont val="Tahoma"/>
            <family val="2"/>
          </rPr>
          <t xml:space="preserve">Supplier has no GHG reduction program in place. 
2 = Supplier has initiated efforts to reduce GHG emissions.
3 = Supplier has a GHG reduction program in place, which includes having reduction goals, action plans and trend data.
4 = Supplier has a GHG reduction program in place, which includes having reduction goals, action plans and trend data and publicly discloses its GHG reduction goals. 
</t>
        </r>
      </text>
    </comment>
    <comment ref="B28" authorId="1" shapeId="0">
      <text>
        <r>
          <rPr>
            <b/>
            <sz val="8"/>
            <color indexed="81"/>
            <rFont val="Tahoma"/>
            <family val="2"/>
          </rPr>
          <t xml:space="preserve">F.3.3 Energy and Climate
</t>
        </r>
        <r>
          <rPr>
            <sz val="8"/>
            <color indexed="81"/>
            <rFont val="Tahoma"/>
            <family val="2"/>
          </rPr>
          <t xml:space="preserve">1 = Supplier does not report its climate change risks and greenhouse gas emissions to the  Carbon Disclosure Project
2 =  Supplier has not reported its climate change risks and greenhouse gas emissions to the Carbon Disclosure Project, but intends to next time the report is due. 
3 = Supplier partially reports its climate change risks and greenhouse gas emissions to the Climate Disclosure Project.  
4 = Supplier fully reports its climate change risks and greenhouse gas emissions to the Climate Disclosure Project, and makes the data publicly available.
</t>
        </r>
        <r>
          <rPr>
            <b/>
            <sz val="8"/>
            <color indexed="81"/>
            <rFont val="Tahoma"/>
            <family val="2"/>
          </rPr>
          <t xml:space="preserve">
</t>
        </r>
      </text>
    </comment>
    <comment ref="B36" authorId="0" shapeId="0">
      <text>
        <r>
          <rPr>
            <b/>
            <sz val="10"/>
            <color indexed="81"/>
            <rFont val="Tahoma"/>
            <family val="2"/>
          </rPr>
          <t>F.4.1  Material Efficiency:</t>
        </r>
        <r>
          <rPr>
            <sz val="10"/>
            <color indexed="81"/>
            <rFont val="Tahoma"/>
            <family val="2"/>
          </rPr>
          <t xml:space="preserve">
1 = Supplier has no program in place to reduce water consumption.
2 = Supplier has initiated a program to minimize water consumption. 
3 = Supplier has a water consumption reduction program in place, which includes having reduction goals, action plans and trend data
4 = Supplier has a water consumption reduction program in place, which includes having reduction goals, action plans and trend data and publicly discloses both its reduction goals and results.
</t>
        </r>
      </text>
    </comment>
    <comment ref="B38" authorId="0" shapeId="0">
      <text>
        <r>
          <rPr>
            <b/>
            <sz val="10"/>
            <color indexed="81"/>
            <rFont val="Tahoma"/>
            <family val="2"/>
          </rPr>
          <t xml:space="preserve">F.4.2  Material Efficiency: </t>
        </r>
        <r>
          <rPr>
            <sz val="10"/>
            <color indexed="81"/>
            <rFont val="Tahoma"/>
            <family val="2"/>
          </rPr>
          <t xml:space="preserve">
1 =  Supplier has no program in place to reduce waste.
2 = Supplier has initiated a program to minimize waste generation.
3 = Supplier has a waste minimization program in place, which includes having reduction goals, action plans and trend data.
4 = Supplier has a waste minimization program in place, which includes having reduction goals, action plans and trend data and publicly discloses both its waste reduction goals and reduction results.</t>
        </r>
        <r>
          <rPr>
            <b/>
            <sz val="10"/>
            <color indexed="81"/>
            <rFont val="Tahoma"/>
            <family val="2"/>
          </rPr>
          <t xml:space="preserve">
</t>
        </r>
      </text>
    </comment>
    <comment ref="B46" authorId="0" shapeId="0">
      <text>
        <r>
          <rPr>
            <b/>
            <sz val="10"/>
            <color indexed="81"/>
            <rFont val="Tahoma"/>
            <family val="2"/>
          </rPr>
          <t xml:space="preserve">F.5.1  Employee Care:
</t>
        </r>
        <r>
          <rPr>
            <sz val="10"/>
            <color indexed="81"/>
            <rFont val="Tahoma"/>
            <family val="2"/>
          </rPr>
          <t xml:space="preserve">1 = Supplier does not have a safety program in place
2 = Supplier does not have a safety program in place that is fully compliant with all applicable regulations
3 = Supplier does not have a fully compliant safety program but has actions in place to ensure compliance within six months. 
4 = Supplier has a safety program that is fully compliant with all applicable regulations.   
</t>
        </r>
        <r>
          <rPr>
            <b/>
            <sz val="10"/>
            <color indexed="81"/>
            <rFont val="Tahoma"/>
            <family val="2"/>
          </rPr>
          <t xml:space="preserve">
</t>
        </r>
      </text>
    </comment>
    <comment ref="B48" authorId="0" shapeId="0">
      <text>
        <r>
          <rPr>
            <b/>
            <sz val="10"/>
            <color indexed="81"/>
            <rFont val="Tahoma"/>
            <family val="2"/>
          </rPr>
          <t xml:space="preserve">F.5.2  Employee Care: </t>
        </r>
        <r>
          <rPr>
            <sz val="10"/>
            <color indexed="81"/>
            <rFont val="Tahoma"/>
            <family val="2"/>
          </rPr>
          <t xml:space="preserve">
1 = Supplier has not documented procedures to monitor injuries and illnesses
2 = Supplier has documented procedures to monitor injuries and illnesses 
3 = Supplier has documented procedures to monitor injuries and illnesses including the investigation of each accident with the goal of identifying permanent corrective actions.
4 = Supplier has documented procedures to monitor injuries and illnesses including the investigation of each accident with the goal of identifying permanent corrective actions, ensures necessary emergency medical treatment, and provides follow up to prevent repeat injuries and illnesses. Appropriate safety data is reported to management and the public.</t>
        </r>
      </text>
    </comment>
    <comment ref="B51" authorId="1" shapeId="0">
      <text>
        <r>
          <rPr>
            <b/>
            <sz val="8"/>
            <color indexed="81"/>
            <rFont val="Tahoma"/>
            <family val="2"/>
          </rPr>
          <t>F.5.3 Employee Care:</t>
        </r>
        <r>
          <rPr>
            <sz val="8"/>
            <color indexed="81"/>
            <rFont val="Tahoma"/>
            <family val="2"/>
          </rPr>
          <t xml:space="preserve">
1 = Supplier does not have policies in place.
2 = Supplier does not have policies in place that specifically restrict  force labor and having employees younger than 16 years old
3 = Supplier has policies in place that specifically restrict force labor and having employees that are younger than 16 years old.  
4 = Supplier has policies in place that specifically restrict force labor and having employees that are younger than 16 years old and includes measures to verify.  </t>
        </r>
        <r>
          <rPr>
            <b/>
            <sz val="8"/>
            <color indexed="81"/>
            <rFont val="Tahoma"/>
            <family val="2"/>
          </rPr>
          <t xml:space="preserve">
</t>
        </r>
        <r>
          <rPr>
            <sz val="8"/>
            <color indexed="81"/>
            <rFont val="Tahoma"/>
            <family val="2"/>
          </rPr>
          <t xml:space="preserve">
</t>
        </r>
      </text>
    </comment>
    <comment ref="B53" authorId="1" shapeId="0">
      <text>
        <r>
          <rPr>
            <b/>
            <sz val="8"/>
            <color indexed="81"/>
            <rFont val="Tahoma"/>
            <family val="2"/>
          </rPr>
          <t>F.5.4  Employee Care:</t>
        </r>
        <r>
          <rPr>
            <sz val="8"/>
            <color indexed="81"/>
            <rFont val="Tahoma"/>
            <family val="2"/>
          </rPr>
          <t xml:space="preserve">
1 =  Supplier does not have a program to maintain  a workplace free of physical and  mental harassment, abuse and discrimination.
2 = Supplier has a program to maintain  a workplace free of physical and  mental harassment, abuse and discrimination.
3 = Supplier has a program to maintain  a workplace free of physical and  mental harassment, abuse and discrimination and there are no regulatory issues regarding discrimination.
4 = Supplier has a program to maintain  a workplace free of physical and  mental harassment, abuse and discrimination, there are no regulatory issues regarding discrimination, and has additional programs in place to actively encourage diversity in the workforce
</t>
        </r>
      </text>
    </comment>
    <comment ref="B55" authorId="1" shapeId="0">
      <text>
        <r>
          <rPr>
            <b/>
            <sz val="8"/>
            <color indexed="81"/>
            <rFont val="Tahoma"/>
            <family val="2"/>
          </rPr>
          <t>F.5.5 Employee Care:</t>
        </r>
        <r>
          <rPr>
            <sz val="8"/>
            <color indexed="81"/>
            <rFont val="Tahoma"/>
            <family val="2"/>
          </rPr>
          <t xml:space="preserve">
1 = Supplier does not have programs to maintain fire detection, suppression equipment and adequate exits as required by regulations
2 = Supplier is in process of establishing programs to maintain fire detection, suppression equipment and adequate exits as required by regulations
3 = Supplier has programs to maintain appropriate fire detection, suppression equipment and adequate exits as required by regulations
4 = Supplier has programs to maintain appropriate fire detection, suppression equipment and adequate exits as required by regulations. Has documented emergency plans as well as worker training and drills.
</t>
        </r>
      </text>
    </comment>
    <comment ref="B57" authorId="1" shapeId="0">
      <text>
        <r>
          <rPr>
            <b/>
            <sz val="8"/>
            <color indexed="81"/>
            <rFont val="Tahoma"/>
            <family val="2"/>
          </rPr>
          <t>F.5.6 Employee Care:</t>
        </r>
        <r>
          <rPr>
            <sz val="8"/>
            <color indexed="81"/>
            <rFont val="Tahoma"/>
            <family val="2"/>
          </rPr>
          <t xml:space="preserve">
1 = Supplier does not have policies and procedures requiring its employees to respect voluntary freedom of association and guarantee the right to organize and bargain collectively within the applicable laws and regulations.
2= Supplier is developing policies and procedures requiring its employees to respect voluntary freedom of association and guarantee the right to organize and bargain collectively within the applicable laws and regulations.
3 = Supplier has policies and procedures requiring its employees to respect voluntary freedom of association and guarantee the right to organize and bargain collectively within the applicable laws and regulations.
4 = Supplier has policies and procedures requiring both employees and suppliers to respect voluntary freedom of association and guarantee the right to organize and bargain collectively within the applicable laws and regulations.
</t>
        </r>
      </text>
    </comment>
    <comment ref="B67" authorId="2" shapeId="0">
      <text>
        <r>
          <rPr>
            <b/>
            <sz val="10"/>
            <color indexed="81"/>
            <rFont val="Arial"/>
            <family val="2"/>
          </rPr>
          <t>F.6.1  Environmental, Health and Safety Inspections and Audits:</t>
        </r>
        <r>
          <rPr>
            <sz val="10"/>
            <color indexed="81"/>
            <rFont val="Arial"/>
            <family val="2"/>
          </rPr>
          <t xml:space="preserve">
1 = Supplier has no EHS Program involving periodic inspections or audits.
2 = Supplier has an EHS Program but only conducts inspections or audits of selected workplaces.
3 = Supplier has an EHS Program and conducts inspections or audits of all workplaces annually.
4 = Supplier has an EHS Program that has produced consistent annual improvements in safety and environmental outcomes/ metrics.
</t>
        </r>
      </text>
    </comment>
    <comment ref="B75" authorId="2" shapeId="0">
      <text>
        <r>
          <rPr>
            <b/>
            <sz val="10"/>
            <color indexed="81"/>
            <rFont val="Tahoma"/>
            <family val="2"/>
          </rPr>
          <t xml:space="preserve">E.7.1  Supply Chain Management for Sustainability:
</t>
        </r>
        <r>
          <rPr>
            <sz val="10"/>
            <color indexed="81"/>
            <rFont val="Tahoma"/>
            <family val="2"/>
          </rPr>
          <t xml:space="preserve">1 = Supplier does not have  a policy and/or procedures supporting  sustainability within its supply chain.
2 = Supplier has a policy and/or procedures supporting  sustainability within its supply chain 
3 = Supplier has a policy and/or procedures supporting  sustainability within its supply chain and requires an assessment of their suppliers' capabilities with regard to social and environmental sustainability as part of sourcing decisions and performance indicators.
4 = Supplier has a policy and/or procedures supporting sustainability within its supply chain, requires an assessment of their suppliers' capabilities with regard to social and environmental sustainability as part of sourcing decisions and performance indicators, and shares information about best practices, technology, and resource sharing programs where applicable.
</t>
        </r>
      </text>
    </comment>
    <comment ref="B84" authorId="2" shapeId="0">
      <text>
        <r>
          <rPr>
            <b/>
            <sz val="10"/>
            <color indexed="81"/>
            <rFont val="Tahoma"/>
            <family val="2"/>
          </rPr>
          <t xml:space="preserve">E.8.1  Diverse Business Development: 
</t>
        </r>
        <r>
          <rPr>
            <sz val="10"/>
            <color indexed="81"/>
            <rFont val="Tahoma"/>
            <family val="2"/>
          </rPr>
          <t xml:space="preserve">1= Supplier does not meet minimum requirements listed below:
     -Designating a Diversity Business Coordinator
     -NMSDC/WBENC Region Council Membership
     -Attending Supplier Diversity Networking Events Submitting DBI Annual Plan
2 =  Supplier supports diversity business involvement as evidenced by:
     -Designating a Diversity Business Coordinator
     -NMSDC/WBENC Region Council Membership
     -Attending Supplier Diversity Networking Events Submitting DBI Annual Plan
3 = Supplier fulfills criteria above and:
     -Achieved and reported a minimum of 80% of JCI sales 5% target
4 = Supplier fulfills criteria above and:
     -Achieved and reported 100% of JCI sales 5% target
</t>
        </r>
      </text>
    </comment>
  </commentList>
</comments>
</file>

<file path=xl/sharedStrings.xml><?xml version="1.0" encoding="utf-8"?>
<sst xmlns="http://schemas.openxmlformats.org/spreadsheetml/2006/main" count="1150" uniqueCount="577">
  <si>
    <t>Expectations</t>
  </si>
  <si>
    <t>Reference</t>
  </si>
  <si>
    <t xml:space="preserve">The plant has reached the fifth 'S' - Systematize.  A '5S' committee regularly rates each area against best 5S practices.  The employees drive the 5S process and recognition is given to the winners.  </t>
  </si>
  <si>
    <t xml:space="preserve">Everyone can tell when things are normal or abnormal; they respond at once to abnormalities.  </t>
  </si>
  <si>
    <r>
      <t xml:space="preserve">Check sheets showing the top defects are recorded at </t>
    </r>
    <r>
      <rPr>
        <b/>
        <sz val="10"/>
        <rFont val="Arial"/>
        <family val="2"/>
      </rPr>
      <t>each</t>
    </r>
    <r>
      <rPr>
        <sz val="10"/>
        <rFont val="Arial"/>
        <family val="2"/>
      </rPr>
      <t xml:space="preserve"> station by </t>
    </r>
    <r>
      <rPr>
        <b/>
        <sz val="10"/>
        <rFont val="Arial"/>
        <family val="2"/>
      </rPr>
      <t>each</t>
    </r>
    <r>
      <rPr>
        <sz val="10"/>
        <rFont val="Arial"/>
        <family val="2"/>
      </rPr>
      <t xml:space="preserve"> operator and analyzed.  Operators can stop the line if a defective unit is found; trouble lights signal when a process or line abnormality occurs.</t>
    </r>
  </si>
  <si>
    <r>
      <t>Employees can detect bad parts and remove them.</t>
    </r>
    <r>
      <rPr>
        <b/>
        <sz val="10"/>
        <rFont val="Arial"/>
        <family val="2"/>
      </rPr>
      <t/>
    </r>
  </si>
  <si>
    <t>Scheduled audits of the packaged final product are conducted to verify conformance to all specified requirements?</t>
  </si>
  <si>
    <t xml:space="preserve">All employees have been trained in the basics of kaizen and have been affected by a kaizen project.  Employees know the seven wastes (Overproduction, Waiting, Transportation, Processing, Overstock, Movement, and Defect), identify waste in their processes and work to reduce the waste.  </t>
  </si>
  <si>
    <t xml:space="preserve">Improvements have been made through major capital investments or new products.  </t>
  </si>
  <si>
    <t xml:space="preserve">The plant incorporates autonomous machines (self-inspecting - shut down when a abnormality occurs, auto-loading and ejecting).  </t>
  </si>
  <si>
    <t xml:space="preserve">The machinery and stations are arranged in a "product" versus a "process" focus.  </t>
  </si>
  <si>
    <t>Withdrawal of kanban from downstream processes is being combined with ongoing improvement activities.</t>
  </si>
  <si>
    <t>The target and actual hourly output is displayed for each manufacturing cell or line.</t>
  </si>
  <si>
    <t>#</t>
  </si>
  <si>
    <t>Element</t>
  </si>
  <si>
    <t>Does the supplier have a process to develop prototypes?</t>
  </si>
  <si>
    <t>A1.1</t>
  </si>
  <si>
    <t>A2.1</t>
  </si>
  <si>
    <t>A2.2</t>
  </si>
  <si>
    <t>C1.1</t>
  </si>
  <si>
    <t>E1.1</t>
  </si>
  <si>
    <t>E2.1</t>
  </si>
  <si>
    <t>E3.1</t>
  </si>
  <si>
    <t>E4.1</t>
  </si>
  <si>
    <t>Does the supplier carry out internal quality system audits as planned and address the issues.</t>
  </si>
  <si>
    <t>Evidence of continuous improvement or changes exist through employee suggestions, process improvements, or organizational restructuring.</t>
  </si>
  <si>
    <t>Internal and external Quality Management System audits are conducted and appropriate action plans exist.</t>
  </si>
  <si>
    <t>Does the Supplier have 3rd party certification for Quality Systems</t>
  </si>
  <si>
    <t>The training matrix contains the core competencies for the job description/work instruction</t>
  </si>
  <si>
    <t xml:space="preserve">Job descriptions and/or work instructions exist for each position, and the job description and/or work instruction identifies the responsibilities and core competencies for that position.  </t>
  </si>
  <si>
    <t xml:space="preserve">Successful completion of the training is identified (date) on the employees training matrix. </t>
  </si>
  <si>
    <t xml:space="preserve">A training plan and budget exists for each employee.  Training plan focus is first on capability gaps identified from the training matrix.  Second focus is employee development above and beyond those skills required for their current responsibilities.    </t>
  </si>
  <si>
    <t>Has a problem-resolution process been developed and maintained to manage, contain, and prevent supplier issues?</t>
  </si>
  <si>
    <t>There are defined supplier measurables.</t>
  </si>
  <si>
    <t xml:space="preserve">There is an established supplier issue resolution process/procedure/system.
</t>
  </si>
  <si>
    <t xml:space="preserve">There is a system or process to communicate (minimum quarterly) the suppliers performance relative to expectations.  </t>
  </si>
  <si>
    <t>Supplier development/improvement plans are created and implemented for all key suppliers.</t>
  </si>
  <si>
    <t xml:space="preserve">Supplier performance (actual or improvement plans) is used to determine the conditions as to whether the supplier is under consideration for any new business award. </t>
  </si>
  <si>
    <t>There is a system in place to create awareness and reinforcement for positive supplier performance (supplier recognition letters, awards, etc.).</t>
  </si>
  <si>
    <t>There is an established system or process in place to assess a suppliers capabilities prior to sourcing of new business.</t>
  </si>
  <si>
    <t>There is a procedure for acquiring additional resources (new facilities, staff, etc.) when needed and there is upper management support when resource needs are justified.</t>
  </si>
  <si>
    <t>Overtime is not used as a long-term solution for staffing requirements.</t>
  </si>
  <si>
    <t>The supplier has a communication plan (design/phase exit reviews, issues list, etc.) that keeps the external customer and internal company executives updated on any program issues or concerns.</t>
  </si>
  <si>
    <t>A program manager or person with clear overall program responsibility is defined.</t>
  </si>
  <si>
    <t>The launch containment plan is proactively communicated to the customer.</t>
  </si>
  <si>
    <t>Incoming Inspection</t>
  </si>
  <si>
    <t>Product audit</t>
  </si>
  <si>
    <t>Manufacturing Quality Control</t>
  </si>
  <si>
    <t>Issues are immediately communicated into manufacturing process. Corrective actions are defined, documented, followed and validated.</t>
  </si>
  <si>
    <t>The product audit covers full delivery condition, including packaging and is executed in adequate frequency to ensure quality.</t>
  </si>
  <si>
    <t>Borderline samples, master samples are available and approved for visual aspects.</t>
  </si>
  <si>
    <t>Corrective actions are defined for non-conforming products.</t>
  </si>
  <si>
    <t>Quality alerts are used at affected process steps to ensure operator awareness of quality issues.</t>
  </si>
  <si>
    <t>Control records are documented as required.</t>
  </si>
  <si>
    <t>Approved inspection plans are in place for all quality checks in production.</t>
  </si>
  <si>
    <t>All measurement systems used in production quality are calibrated and released.</t>
  </si>
  <si>
    <t>The supplier has  a system to ensure that suspect parts cannot return into manufacturing process. Suspect parts are moved to red marked containers.</t>
  </si>
  <si>
    <t>All measurement systems used in incoming quality are calibrated and released.</t>
  </si>
  <si>
    <t>All relevant documents are available and controlled provided by suppliers to show quality of supplied production material.</t>
  </si>
  <si>
    <t>Approved inspection plans are implemented for all purchased/directed production material.</t>
  </si>
  <si>
    <t>A responsible person is defined to maintain the launch containment plan.</t>
  </si>
  <si>
    <t>Measurement systems analysis (ref AIAG MSA, VDA) exists for all variable/attribute measurements.</t>
  </si>
  <si>
    <t>Appropriate sample sizes and frequencies are documented on the production control plan.</t>
  </si>
  <si>
    <t>Control methods and reaction plans are updated to address any issues and lessons learned during the production trial run, including countermeasures for known capability problems.</t>
  </si>
  <si>
    <t>Statistical control methods are documented on the production control plan.</t>
  </si>
  <si>
    <t>Reaction plans are written so the operator can understand and implement them.</t>
  </si>
  <si>
    <t>Current controls listed in the process FMEA are consistent with those listed on the production control plan.</t>
  </si>
  <si>
    <t>Documented measurement procedures, techniques and datums are referenced on the production control plan</t>
  </si>
  <si>
    <t>The customer is given the opportunity to approve the production control plan.</t>
  </si>
  <si>
    <t>Data are developed to show the direct relationship between special characteristics and their controlling process parameters.</t>
  </si>
  <si>
    <t>Flow chart operations and their desired product and process characteristic specifications are listed on the production control plan.</t>
  </si>
  <si>
    <t>The process FMEA identifies potential special characteristics.</t>
  </si>
  <si>
    <t>It is ensured that severity numbers cannot change unless a design action reduces the effect of the failure mode and the design FMEA has been revised to incorporate the design action.</t>
  </si>
  <si>
    <t>Risk priority numbers are revised to reflect verified corrective actions.</t>
  </si>
  <si>
    <t>Mistake proofing is used in addressing corrective actions.</t>
  </si>
  <si>
    <t>The effects of failures address the impact on each part, next higher assembly, system, vehicle, customer wants, government regulations and operator safety.</t>
  </si>
  <si>
    <t>All operations affecting special characteristics are appropriately identified on the process flow chart.</t>
  </si>
  <si>
    <t>The process flow chart illustrates the sequence of production operations including: inspection, transportation, storage, subcontracted services, and alternate paths (rework, repair &amp; backup).</t>
  </si>
  <si>
    <t>A program issues list exists and is up to date.</t>
  </si>
  <si>
    <t>Problem solving documents are reviewed and signed off by management.</t>
  </si>
  <si>
    <t>G1.1</t>
  </si>
  <si>
    <t>Maintenance of all tools, production equipment is controlled by maintenance plan.</t>
  </si>
  <si>
    <t>A3.1</t>
  </si>
  <si>
    <t>All measurement systems used in product audit are calibrated and released.</t>
  </si>
  <si>
    <t>G2.1</t>
  </si>
  <si>
    <t>Poka Yoke are in place for all critical characteristics indicated on drawing/control plan.</t>
  </si>
  <si>
    <t>Automatic sensors/camera systems are used to prevent safety concerns.</t>
  </si>
  <si>
    <t>Lessons learnt are considered for new projects</t>
  </si>
  <si>
    <t xml:space="preserve">MRP receives the expected customer requirements prior to the actual MRP run to calculate daily production operating plans. </t>
  </si>
  <si>
    <t>The organization controls its processes to assure that the physical shipments correspond with the customer demand.</t>
  </si>
  <si>
    <t>The organization shall ensure that the data content of all ASN's is complete and accurate in accordance with customer requirements.</t>
  </si>
  <si>
    <t>C2.1</t>
  </si>
  <si>
    <t>C2.2</t>
  </si>
  <si>
    <t>C2.3</t>
  </si>
  <si>
    <t>C2.4</t>
  </si>
  <si>
    <t>Resources versus customer requirements shall be reviewed upon receipt of shipping requirements (e.g., 862/DELJIT), comparing daily ship requirement (usually current week and week 2) sent by customers.</t>
  </si>
  <si>
    <t>C.3  Material Management</t>
  </si>
  <si>
    <t>C3.1</t>
  </si>
  <si>
    <t>Supplier has KPI for their build schedule attainment (plan vs. actual)</t>
  </si>
  <si>
    <t xml:space="preserve">Supplier has KPI for their supplier's delivery performance </t>
  </si>
  <si>
    <t>Supplier has KPI's for their delivery performance to the customer</t>
  </si>
  <si>
    <t>C3.2</t>
  </si>
  <si>
    <t xml:space="preserve">Requirements for non-current parts are calculated and ensured for the entire life cycle of the product as required by the customer. </t>
  </si>
  <si>
    <t>There is a process to ensure the availability of service/spare parts.</t>
  </si>
  <si>
    <t>The organization has a process in place to communicate running change and balance-out parts for final production runs to ensure no over-production and outside purchased items are ordered to the piece.</t>
  </si>
  <si>
    <t>There is a process for building an inventory buffer of current parts prior to production time needed for new model parts approval/evaluation.</t>
  </si>
  <si>
    <t>F1.1</t>
  </si>
  <si>
    <t>F1.2</t>
  </si>
  <si>
    <t>F2.1</t>
  </si>
  <si>
    <t>A2 Operational Plan</t>
  </si>
  <si>
    <t>Are there regular metrics reviews that link to goals as defined in the strategic plan?</t>
  </si>
  <si>
    <t>A1 Strategic Plan</t>
  </si>
  <si>
    <t>A3  Innovation</t>
  </si>
  <si>
    <t>B1 Staff Resource Plan</t>
  </si>
  <si>
    <t>B1.1</t>
  </si>
  <si>
    <t>B2 Training and Development Plans</t>
  </si>
  <si>
    <t>B2.1</t>
  </si>
  <si>
    <t>B2.2</t>
  </si>
  <si>
    <t>C1 Program Management System</t>
  </si>
  <si>
    <t>C2 Advanced Product Quality Planning</t>
  </si>
  <si>
    <t>C2.5</t>
  </si>
  <si>
    <t>C2.6</t>
  </si>
  <si>
    <t>C2.7</t>
  </si>
  <si>
    <t>C2.8</t>
  </si>
  <si>
    <t>C3  Product Data Management Systems</t>
  </si>
  <si>
    <t>C4  Prototyping</t>
  </si>
  <si>
    <t>C4.1</t>
  </si>
  <si>
    <t>C5  Understanding of properties of Johnson Controls products</t>
  </si>
  <si>
    <t>C5.1</t>
  </si>
  <si>
    <t>C5.2</t>
  </si>
  <si>
    <t>D1.1</t>
  </si>
  <si>
    <t>D2.1</t>
  </si>
  <si>
    <t>E1 Maintenance</t>
  </si>
  <si>
    <t>F Quality</t>
  </si>
  <si>
    <t>F1 Manufacturing Quality</t>
  </si>
  <si>
    <t>D1 Problem Solving</t>
  </si>
  <si>
    <t>G Supply Chain/Logistics</t>
  </si>
  <si>
    <t>G1.2</t>
  </si>
  <si>
    <t>G1.3</t>
  </si>
  <si>
    <t>G1.4</t>
  </si>
  <si>
    <t>G1  Release Management Systems</t>
  </si>
  <si>
    <t>G2.2</t>
  </si>
  <si>
    <t>G2.3</t>
  </si>
  <si>
    <t>G2.4</t>
  </si>
  <si>
    <t>G3.1</t>
  </si>
  <si>
    <t>G3.2</t>
  </si>
  <si>
    <t>G3.3</t>
  </si>
  <si>
    <t>G3.4</t>
  </si>
  <si>
    <t>G3.5</t>
  </si>
  <si>
    <t>H1 Supply Base Management Skills</t>
  </si>
  <si>
    <t>H1.1</t>
  </si>
  <si>
    <t>H1.2</t>
  </si>
  <si>
    <t>H1.3</t>
  </si>
  <si>
    <t>E3 Error Proofing</t>
  </si>
  <si>
    <t>Settings are documented on instruction/ maintenance plan</t>
  </si>
  <si>
    <t>Settings can only be changed/adjusted by authorized personnel</t>
  </si>
  <si>
    <t>D2 Lean Manufacturing Systems</t>
  </si>
  <si>
    <t>D2.2</t>
  </si>
  <si>
    <t>D2.3</t>
  </si>
  <si>
    <t>D2.4</t>
  </si>
  <si>
    <t>D2.5</t>
  </si>
  <si>
    <t>D2.6</t>
  </si>
  <si>
    <t>Where any surface treatment is done by subcontractor this process must be ensured on an ongoing basis during production and included in the control plan</t>
  </si>
  <si>
    <t>E Production/Material Flow</t>
  </si>
  <si>
    <t>E2 Operator Process Instructions</t>
  </si>
  <si>
    <t>Are operator instructions in place, complete, and tied to control plans?
Check procedure to update ODS (Operator Description sheets) from Control Plan updates</t>
  </si>
  <si>
    <t>Existing feasibility commitments show confirmation of drawing/specifications/tolerances.</t>
  </si>
  <si>
    <t>H1.4</t>
  </si>
  <si>
    <t>H1.5</t>
  </si>
  <si>
    <t>H Purchasing/Procurement</t>
  </si>
  <si>
    <t>The plan identifies regional and global expectations and expansion.</t>
  </si>
  <si>
    <t>The plan has specific goals and metrics to monitor success.</t>
  </si>
  <si>
    <t>Is a process in place to develop and implement product innovation?</t>
  </si>
  <si>
    <t>Employee succession plans exist for all key personnel.</t>
  </si>
  <si>
    <t>Does a training matrix exist listing all levels of personnel and their core competencies?</t>
  </si>
  <si>
    <t>An active Leadership and Mentoring training program/policy/practice is in place.</t>
  </si>
  <si>
    <t>The  organization fosters employee satisfaction and commitment to organizational goals by building and supporting open communication, trust, teamwork, leadership, mentoring, and personal improvement.</t>
  </si>
  <si>
    <t>A method of identifying and tracking key program deliverables is established, including internal milestones.</t>
  </si>
  <si>
    <t>The supplier has an internal new product development process or system (similar to JCI PLUS system).</t>
  </si>
  <si>
    <t>Is a process to manage Process Sign Off in place?</t>
  </si>
  <si>
    <t>The Overall Equipment Efficiency is measured at PSO (OEE - measured production output is measured against the financial planning volume / capacity planning volume)</t>
  </si>
  <si>
    <t>Is a Process Failure Mode and Effects Analysis (PFMEA) understood and in use?</t>
  </si>
  <si>
    <t>All operations from the process flow chart are identified and listed sequentially on the process FMEA.</t>
  </si>
  <si>
    <t>Causes are described in terms of something that can be corrected or controlled.</t>
  </si>
  <si>
    <t>Is a Control Plan used and maintained?</t>
  </si>
  <si>
    <t>Is a Production Part Approval Process (PPAP) in place?</t>
  </si>
  <si>
    <t>Are statistical methods used?</t>
  </si>
  <si>
    <t>Is a launch containment plan defined to contain potential launch risks?</t>
  </si>
  <si>
    <t>Are design changes coordinated in regard to tools, part submission, inventory management, sample runs, etc., using appropriate electronic tools?</t>
  </si>
  <si>
    <t>A procedure/process is in place to manage and control prototypes (Patent protection, confidential labels, security, etc.).</t>
  </si>
  <si>
    <t>Internal or external capability is in place to create rapid prototypes.</t>
  </si>
  <si>
    <t>Access to typical automotive or governmental standards, specifications, or guidelines is available.</t>
  </si>
  <si>
    <t>A process to track, perform, and document ongoing conforming product testing is in place.</t>
  </si>
  <si>
    <t>Test documentation including setups, methods, data, and final verification or validation results to requirements is available.</t>
  </si>
  <si>
    <t>F1.3</t>
  </si>
  <si>
    <t>C5.3</t>
  </si>
  <si>
    <t>Is kanban utilized?</t>
  </si>
  <si>
    <t xml:space="preserve">Is Visual Management the method used in the manufacturing facility to control and simplify work processes?
</t>
  </si>
  <si>
    <t xml:space="preserve">Are the principles of 5S evident in the manufacturing facility? 
5 S:
seiri - Sorting
seiton - Straightening or Setting in Order
seiso - Sweeping or Cleanliness (Systematic Cleaning)
seiketsu - Standardizing
shitsuke - Sustaining the discipline
</t>
  </si>
  <si>
    <t>Is an effective maintenance system in place?</t>
  </si>
  <si>
    <t>Operation name and reference keyed to process flow and control plan is indicated.</t>
  </si>
  <si>
    <t>Part name and part reference number is indicated.</t>
  </si>
  <si>
    <t>Current engineering change level is indicated.</t>
  </si>
  <si>
    <t>All required tools, gages, and equipment are listed.</t>
  </si>
  <si>
    <t>Material Identification is indicated.</t>
  </si>
  <si>
    <t>Customer and supplier designated SC's/CC's are indicated.</t>
  </si>
  <si>
    <t>SPC requirements are included.</t>
  </si>
  <si>
    <t>Inspection and test instructions are referenced.</t>
  </si>
  <si>
    <t>Revision date and approvals are in place.</t>
  </si>
  <si>
    <t>Visuals aids are listed.</t>
  </si>
  <si>
    <t>Tool change intervals and set-up instructions are indicated or referenced.</t>
  </si>
  <si>
    <t>Is a methodology for  prevention of critical/safety issues on product established?</t>
  </si>
  <si>
    <t>Is the control of process parameters/settings of machinery ensured?</t>
  </si>
  <si>
    <t>Suspect goods are moved to quarantine area immediately.</t>
  </si>
  <si>
    <t>Special buy-off procedure is in place to approve re-start of production. Quality sign off in place prior to restart of production.</t>
  </si>
  <si>
    <t>A champion is identified and accountable to performance.</t>
  </si>
  <si>
    <t>Internal and external action plan performance status is tracked, verified, and reported.</t>
  </si>
  <si>
    <t>Is a process in place to ensure complete and accurate data content and timely transmission of all Advanced Shipping Notices (ASN)?</t>
  </si>
  <si>
    <t>Is the timing of the Material Requirements Planning System (MRP) process set to coincide with the receipt of the expected customer requirements?</t>
  </si>
  <si>
    <t>Are procedures and systems in place to manage CUMs and support CUM reconciliation?</t>
  </si>
  <si>
    <t>Do Key Performance Indicators (KPIs) cover objectives for all areas of the Materials Planning and Logistics process.?</t>
  </si>
  <si>
    <t>I there is a process for managing the life cycle of the part : pre production, running changes, balance out and service parts?</t>
  </si>
  <si>
    <t xml:space="preserve">Are systems in place that facilitate access to and management of all types of inventory? </t>
  </si>
  <si>
    <t>The systems are able to manage finished goods, Works-in-Process (WIP), and raw material.</t>
  </si>
  <si>
    <t xml:space="preserve">Transport time, lead times, inventory levels, packaging, and internal production requirements, (e.g., supplier constraints, scrap rates set-up times), </t>
  </si>
  <si>
    <t>Are a set of parameters integrated into the production planning system automatically and updated at planned intervals?</t>
  </si>
  <si>
    <t>Electronically communicated delivery forecasts (e.g., 830/DELFOR/planning releases according MMOG) shall be received and processed without manual entry</t>
  </si>
  <si>
    <t>Is customer schedule information automatically integrated into the organization's releasing system to avoid manual transference of data? Is ODETTE/AIAG electronic communication standards (EDI) or any other web based electronic standard used?</t>
  </si>
  <si>
    <t>Do  documented procedures for all customer interface aspects of the Materials Planning and Logistics process exist?</t>
  </si>
  <si>
    <t xml:space="preserve">Customer order planning, stock control, packaging procedures and transport management are managed by procedure. </t>
  </si>
  <si>
    <t>Is a procedure in place for packaging development, coordinated with the Product Approval Process?</t>
  </si>
  <si>
    <t>Is there  a process/method in place to ensure all parts are labeled accurately, at the appropriate time, applied correctly, and identified easily?</t>
  </si>
  <si>
    <t xml:space="preserve">A process and supporting documentation is in place to define standard packaging, (usually reusable container), and back-up packaging (usually expendable containers), and pack size before start of production (e.g., agreements about packaging type and rules for use with customer, involvement of all internal departments connected with the packaging process). </t>
  </si>
  <si>
    <t>Is the structure to ensure sub contracted process are controlled in place?
(Heat treatment, Welding, Surface treatment)</t>
  </si>
  <si>
    <t>Is there a process to evaluate and develop the sub supply base?</t>
  </si>
  <si>
    <t>Are there defined performance measurables for sub suppliers?</t>
  </si>
  <si>
    <t>Is there a system that detects changes to the sub contracted process.
(Change of location, change of equipment, change of process)?</t>
  </si>
  <si>
    <t>There is a contract and review process with the sub supplier to ensure that a "Process Change", procedure is in place and a review plan is in place periodically for product life</t>
  </si>
  <si>
    <t>There are defined criteria for supplier acceptance before awarding business. All used sub suppliers for direct material must have ISO 9001 minimum.</t>
  </si>
  <si>
    <t>Documented and proven procedures for all potential disruptions are identified with appropriate action and recovery plans, including production and data recovery (e.g., computer/communication failures, industrial disputes, transport and production disruption).</t>
  </si>
  <si>
    <t>Score</t>
  </si>
  <si>
    <t>Maintenance frequency is revised due to product issues caused by tooling/equipment wear.</t>
  </si>
  <si>
    <t>A Leadership/Management</t>
  </si>
  <si>
    <t>RYG Status</t>
  </si>
  <si>
    <t>C Program Execution</t>
  </si>
  <si>
    <t>Benefit and compensation analysis/studies are completed and used to support recruiting and retention activities.</t>
  </si>
  <si>
    <t>Preset</t>
  </si>
  <si>
    <t># Y</t>
  </si>
  <si>
    <t># R</t>
  </si>
  <si>
    <t>Chapter</t>
  </si>
  <si>
    <t>Supplier Name:</t>
  </si>
  <si>
    <t>Supplier Code:</t>
  </si>
  <si>
    <t>Name</t>
  </si>
  <si>
    <t>Lead Auditor:</t>
  </si>
  <si>
    <t>Participants:</t>
  </si>
  <si>
    <t>Lessons learned from campaigns, recalls, user plants concerns, similar process FMEAs, things gone wrong and warranty data are addressed during current part process FMEA development.</t>
  </si>
  <si>
    <t>Failure modes are described in physical, technical and measurable terms.</t>
  </si>
  <si>
    <t>Special characteristics from the drawing, process and design FMEAs, the customer and other sources are clearly identified on the production control plan.</t>
  </si>
  <si>
    <t>Free capacity on test  equipment is available or an emergency plan is in place for external services.</t>
  </si>
  <si>
    <t>Quality roadmaps are in place for systemic issues.</t>
  </si>
  <si>
    <t xml:space="preserve">Management understands and accepts set-up as an important technique in implementing lean systems; teams to analyze changeover have received formal set-up reduction training.  </t>
  </si>
  <si>
    <t xml:space="preserve">Downstream processes are withdrawing kanban from upstream processes.  </t>
  </si>
  <si>
    <t>Supplier Assessment Survey Scoring Summary</t>
  </si>
  <si>
    <t xml:space="preserve">Comparison of resources versus customer requirements shall be reviewed upon receipt of forecast requirements (e.g., 830/DELFOR acc. MMOG), comparing every week of the forecast (e.g., from week 3 to month 6 of the planning horizon) sent by customers. </t>
  </si>
  <si>
    <t xml:space="preserve">A process exists for establishing resource requirements (facilities, technical staffing, operational staffing, etc.) due to increasing (new programs, mergers, acquisitions, etc.) or decreasing organizational sales or market share. </t>
  </si>
  <si>
    <t>Maintenance is executed and documented at machinery</t>
  </si>
  <si>
    <t>Control status is clearly indicated on incoming goods.</t>
  </si>
  <si>
    <t>There is a system or process in place to track supplier performance to the measurables.</t>
  </si>
  <si>
    <t>Control methods address the requirement to produce product characteristics within specification</t>
  </si>
  <si>
    <t>A test budget is established.</t>
  </si>
  <si>
    <t>Methods are developed for evaluating the effectiveness of existing operations and processes, which consider the overall, work plan, appropriate automation, ergonomics and human factors, operator and line balance, storage and buffer inventory levels?
There is a written and clearly communicated strategy for continuous improvement with the necessary resources and organization planned and implemented.  Projects are structured and continuous; successes are recognized and expanded throughout the plant.</t>
  </si>
  <si>
    <t>G.2  Electronic Data Management</t>
  </si>
  <si>
    <t>Certification is achieved and valid (ISO TS 16949 - 3; ISO 9001 - 2; none - 1)</t>
  </si>
  <si>
    <t>Average Element Rating</t>
  </si>
  <si>
    <t>Average %</t>
  </si>
  <si>
    <t>Overall result</t>
  </si>
  <si>
    <t>Input cells</t>
  </si>
  <si>
    <t xml:space="preserve">Are all aspects of GD&amp;T understood and in use, and can be demonstrated on current products?
</t>
  </si>
  <si>
    <t>See left</t>
  </si>
  <si>
    <t>N/A</t>
  </si>
  <si>
    <t>ISO 9001 certification</t>
  </si>
  <si>
    <t>ISO 14001 certification</t>
  </si>
  <si>
    <t>Supplier Assessment Survey (SAS)</t>
  </si>
  <si>
    <t>Summary of Audit</t>
  </si>
  <si>
    <t>Scope (ref ISO TS 16949 certificate):</t>
  </si>
  <si>
    <t>SAS Result:</t>
  </si>
  <si>
    <t>SAS Date:</t>
  </si>
  <si>
    <t>Reason for Request:</t>
  </si>
  <si>
    <t>Requestor Name:</t>
  </si>
  <si>
    <t>Requestor e-mail:</t>
  </si>
  <si>
    <t>Supplier Action Plan Feasible?</t>
  </si>
  <si>
    <t>Resp.</t>
  </si>
  <si>
    <t>Market Screen Repeated?</t>
  </si>
  <si>
    <t>Conclusion:</t>
  </si>
  <si>
    <t>Design Review executed?</t>
  </si>
  <si>
    <t>SDM/SQM:</t>
  </si>
  <si>
    <t>Comm. Purch.:</t>
  </si>
  <si>
    <t>Eng. Manager:</t>
  </si>
  <si>
    <t>Prg. Manager:</t>
  </si>
  <si>
    <t>CBU Gen. Manager</t>
  </si>
  <si>
    <t>Review Date</t>
  </si>
  <si>
    <t>Yes/No</t>
  </si>
  <si>
    <t>Make/Buy study executed?</t>
  </si>
  <si>
    <t>Risk Review with customer executed?</t>
  </si>
  <si>
    <t>Mandatory Requirements:</t>
  </si>
  <si>
    <t>Supplier Parent Location is assessed acceptable via SAS</t>
  </si>
  <si>
    <t>SDM / SQM:</t>
  </si>
  <si>
    <t>Customer waiver for usage of uncertified supplier location available</t>
  </si>
  <si>
    <t>The financial strength of the supplier for the investment confirmed</t>
  </si>
  <si>
    <t>A confirmed backup plan available to supply the quality and quantities of products from existing approved supplier location.</t>
  </si>
  <si>
    <t>Gen Mgr CBU</t>
  </si>
  <si>
    <r>
      <t xml:space="preserve">New Supplier Location </t>
    </r>
    <r>
      <rPr>
        <i/>
        <sz val="10"/>
        <color theme="1"/>
        <rFont val="Arial"/>
        <family val="2"/>
      </rPr>
      <t>(all requirements to be met)</t>
    </r>
  </si>
  <si>
    <t>Regional VP Purchasing</t>
  </si>
  <si>
    <t>Global VP Purchasing</t>
  </si>
  <si>
    <t>Signature</t>
  </si>
  <si>
    <t>Approved</t>
  </si>
  <si>
    <t>Rejected</t>
  </si>
  <si>
    <t>Yes</t>
  </si>
  <si>
    <t>No</t>
  </si>
  <si>
    <t>Y/N</t>
  </si>
  <si>
    <t>Acceptable</t>
  </si>
  <si>
    <t>Conditionally Acceptable</t>
  </si>
  <si>
    <t>Final Status</t>
  </si>
  <si>
    <t>Not Acceptable</t>
  </si>
  <si>
    <t>Supplier Address:</t>
  </si>
  <si>
    <t>The plan identifies comprehensive market analysis for each product group, i.e. market growth, profitability forecasts.</t>
  </si>
  <si>
    <t>The plan identifies and establishes capital expenditure and R&amp;D plans.</t>
  </si>
  <si>
    <t>The plan identifies competitive environment, regional developments, core customers, technological developments</t>
  </si>
  <si>
    <t>The plan identifies a vision of where the company wants to be in 5  years.</t>
  </si>
  <si>
    <t>Is a system in place that support customer-defined metrics?</t>
  </si>
  <si>
    <t>A system exists that displays and/or reports on easily understood objectives and priorities, visible to all managers and employees. It is ensured that all employees are empowered to effectively support the objectives of the operational plan.</t>
  </si>
  <si>
    <t xml:space="preserve">A schedule exists for regular management reviews of key metrics, and documents corrective actions accordingly. A link to the specific strategic goal is indicated. </t>
  </si>
  <si>
    <t>Auditors Comments</t>
  </si>
  <si>
    <t>A dedicated organization, budget and staff exists to support R&amp;D or NPD activities. An established R&amp;D or NPD process is in place.</t>
  </si>
  <si>
    <t>Benchmarking data are collected and used  in the R&amp;D or NPD process. Advantage of understanding the capabilities and technologies (automotive and non-automotive) is taken of their extended enterprise for R&amp;D or NPD.</t>
  </si>
  <si>
    <t>Does a staff resource plan exist?</t>
  </si>
  <si>
    <t>Has an effective training and development system been established?</t>
  </si>
  <si>
    <t>Each employee understands the expectations of their position (job description, training matrix and plans, skills, knowledge, competencies, attitude, company values).</t>
  </si>
  <si>
    <t xml:space="preserve">Effectiveness of the training is measured via an employee skill gap analysis audit prior to, and after the training. </t>
  </si>
  <si>
    <t xml:space="preserve"> Employee evaluations are based on performance to expectations and the "supplier" way of doing business (training plan and opportunities, job metrics, evaluation system, etc.).</t>
  </si>
  <si>
    <t>The training matrix lists the individuals covered by the job description and/or work instructions.</t>
  </si>
  <si>
    <t>The training matrix contains ranking/rating of employee capabilities relative to the responsibilities and competencies required for the job description and/or work instructions.</t>
  </si>
  <si>
    <t>Is a defined program management system in place?</t>
  </si>
  <si>
    <t>Dedicated program management personnel are in place and have been trained</t>
  </si>
  <si>
    <t>Program management personnel is co-located with the customer or in close proximity to customer launch teams for ease of regular interaction.</t>
  </si>
  <si>
    <t>The supplier has a method of tracking costs to ensure that programs are within budgets.</t>
  </si>
  <si>
    <t>Is a process to manage Advanced Product Quality Planning (APQP) in place?</t>
  </si>
  <si>
    <t>A cross-functional team is defined at the beginning of the program.</t>
  </si>
  <si>
    <t>A feasibility study is executed per DFM guideline, documented and resubmitted to the customer prior to the purchase order.</t>
  </si>
  <si>
    <t>A timeline exists, clearly showing key milestones, build events and MRD (material required date).</t>
  </si>
  <si>
    <t>Regular scheduled reviews are conducted with the supplier's program team.</t>
  </si>
  <si>
    <t>The duration of the process sign-off (PSO) is in line with VDA/ISO TS16949 requirements or as agreed with customer.</t>
  </si>
  <si>
    <t>Internal process sign-offs are conducted prior to customer-monitored event.</t>
  </si>
  <si>
    <t>The process sign-off checks operator training status.</t>
  </si>
  <si>
    <t>Process steps are logically numbered and linked to the FMEA/Control Plan.</t>
  </si>
  <si>
    <t>The process flow diagram covers the whole production process, including incoming and outgoing goods.</t>
  </si>
  <si>
    <t>Potential causes and/or mechanisms of failure are identified for all failure modes.</t>
  </si>
  <si>
    <t>Causes consider people, material methods, measurement systems and environment.</t>
  </si>
  <si>
    <t>Corrective actions, responsibilities and completion dates are assigned to high-severity failure modes and high-risk priority numbers.</t>
  </si>
  <si>
    <t>Customer rejects or internal incidents have been reviewed and risk priority numbers (RPN's) have been adjusted accordingly.</t>
  </si>
  <si>
    <t>Inspection plans are defined for all material and engineering specifications.</t>
  </si>
  <si>
    <t>Gauges and test equipment to be used during production are identified on the production control plan</t>
  </si>
  <si>
    <t>Evidence is available to show that gages and test equipment identified on the production control plan are accurate, discriminating, repeatable and reproducible.</t>
  </si>
  <si>
    <t>Reaction plans specify the containment and corrective actions necessary to avoid producing non-conforming products or operating out of control.</t>
  </si>
  <si>
    <t>D Lean/Continuous Improvement</t>
  </si>
  <si>
    <t>All tool moves, retooling, process, product changes are issued to the customer prior to execution and permission to change has been requested. PPAP's are updated and approved by customer.</t>
  </si>
  <si>
    <t>The PSW references customer part numbers.</t>
  </si>
  <si>
    <t>A change notification process is in place to provide notification of any change prior to implementation.</t>
  </si>
  <si>
    <t>PPAP packages are complete (all documents acc. to AIAG PPAP Level 3, VDA 4, or as per customer requirement ). Files are stored as a complete package.</t>
  </si>
  <si>
    <t>A capability study (AIAG SPC, VDA) exists for each CC/SC identified on drawing/FMEA (except raw material).</t>
  </si>
  <si>
    <t>A process analysis is executed prior to use of statistical control in order to confirm that the selected characteristics can be controlled by statistical method.</t>
  </si>
  <si>
    <t>Capability studies are individually conducted by cavity, assembly jig, machine, process.</t>
  </si>
  <si>
    <t>The capability study shows capability of min. 1.67. Corrective actions are documented.</t>
  </si>
  <si>
    <t>Measurement system shows adequate discrimination (target &lt; 10%), if conditionally accepted, the reason for decision is documented.</t>
  </si>
  <si>
    <t>The launch containment plan is maintained as a preventive tool to manage possible risks during launch.</t>
  </si>
  <si>
    <t>The launch containment plan includes non-serial actions as additional quality checks, technical support, emergency plans,.....</t>
  </si>
  <si>
    <t>Is a system established to manage all product data and control documentation (i.e. drawings, FMEA, etc.)?</t>
  </si>
  <si>
    <t>Change control exists for production equipment/process documentation , i.e. gauges, fixtures, tools, work instructions, set-up sheets,...</t>
  </si>
  <si>
    <t>The control plan does not conflict with the drawing / engineering documents for any particular part(s). A formal customer deviation is in place wherever there is a discrepancy between the part being shipped and the drawing and/or other applicable specifications.</t>
  </si>
  <si>
    <t>The proper engineering change level is shipped and reflected on the label for any particular part(s).</t>
  </si>
  <si>
    <t>The latest authorized drawing and/or any other engineering specifications are on site at the supplier.</t>
  </si>
  <si>
    <t>It is ensured that all revision levels and references are properly documented on parts and control records. All data need to be available for customer reviews.</t>
  </si>
  <si>
    <t>Does the supplier understand applicable industry standards, including but not limited to:
UL, HVAC, AIAG Standards, Control standards, and specifications,. and incorporate this information into the product design?</t>
  </si>
  <si>
    <t>The industry standards or specifications are utilized in the new product development process to verify and validate conformity to customer requirements</t>
  </si>
  <si>
    <t>Parts are labeled with reference to customer requirements</t>
  </si>
  <si>
    <t>The correlation/importance of the industry standards or specifications to the requirements (environmental, safety, service, warranty, life expectancy, packaging, legal, GD&amp;T, etc.) of the customer and/or consumers end product  is understood.</t>
  </si>
  <si>
    <t>Are  materials and product testing capabilities available to ensure ongoing conformity with material, legal, and performance specifications?</t>
  </si>
  <si>
    <r>
      <t>Testing facilities are onsite or offsite (</t>
    </r>
    <r>
      <rPr>
        <b/>
        <sz val="10"/>
        <rFont val="Arial"/>
        <family val="2"/>
      </rPr>
      <t>onsite rating 3; offsite rating 2</t>
    </r>
    <r>
      <rPr>
        <sz val="10"/>
        <rFont val="Arial"/>
        <family val="2"/>
      </rPr>
      <t>)</t>
    </r>
  </si>
  <si>
    <t>A dedicated organization and staff to support testing activities are in place.</t>
  </si>
  <si>
    <t>GD&amp;T training records for engineers are available. The trainings are up to date with the latest revision of standard.</t>
  </si>
  <si>
    <t>Where process capability indices are required, the current records show stable and capable processes.</t>
  </si>
  <si>
    <t>Is a problem-solving methodology in place?</t>
  </si>
  <si>
    <t>A problem-solving process (Kepner Tregoe, 5 Why/ Ishikawa/ Is-is not analysis, 8D) is defined.</t>
  </si>
  <si>
    <t>A cross-functional team and an issue champion are identified.</t>
  </si>
  <si>
    <t>Root causes are properly defined with focus on process and system.</t>
  </si>
  <si>
    <t>Are quick changeover practices being utilized and measured?</t>
  </si>
  <si>
    <t xml:space="preserve">New set-up procedures have been standardized, documented and posted; all employees affected have been retrained; Production Planning is using the reduced change-over times in planning. </t>
  </si>
  <si>
    <t>Set-up activities have been recorded to allow for detailed analysis.  Set-up time (internal and external) is tracked visibly in the area where the set-up is performed.</t>
  </si>
  <si>
    <t>Changeovers are scheduled and the employees concerned have the schedule.</t>
  </si>
  <si>
    <t xml:space="preserve">There is "a place for everything and everything is in it's place"; every container, floor space, tool and parts rack is clearly labeled and easily accessed by the user. </t>
  </si>
  <si>
    <t xml:space="preserve">All staff are full aware of housekeeping; No unnecessary waste and scrap. </t>
  </si>
  <si>
    <t xml:space="preserve">Is an active Continuous Improvement process in place to optimize material, throughput labor, and overhead?
</t>
  </si>
  <si>
    <t>Select:</t>
  </si>
  <si>
    <t>Min</t>
  </si>
  <si>
    <t>Processes are lined up to facilitate the flow of goods.  All operators are trained and say they are able to do the work at each station in the cell or line.  Machine/man ratios at each job are increasing.</t>
  </si>
  <si>
    <t>Materials movement is based on actual consumption; a "pull" signal is generated and communicated by the next operation.  Training  has been held for key management, materials dept. and supervisors.</t>
  </si>
  <si>
    <t>New Supplier location (Y/N):</t>
  </si>
  <si>
    <t>Global Approval of Risk Assessment</t>
  </si>
  <si>
    <t>Commodity Director</t>
  </si>
  <si>
    <t>Regional Approval of Escalation</t>
  </si>
  <si>
    <t>Supplier Development/ Supplier Quality Director</t>
  </si>
  <si>
    <t>Supplier code of parent location, if applicable:</t>
  </si>
  <si>
    <t>Is a one-piece/batch flow process utilized?</t>
  </si>
  <si>
    <t>The process considers milestones for facilities, tools, gauges, all deliverables of PPAP, staffing, testing,....</t>
  </si>
  <si>
    <t># G</t>
  </si>
  <si>
    <t>Criteria level</t>
  </si>
  <si>
    <t>Process capability is at 1.67 for any critical characteristic except material property related.</t>
  </si>
  <si>
    <t>Employees are trained in and aware of  critical characteristics of products.</t>
  </si>
  <si>
    <t>E4 Process Parameters/Process Control</t>
  </si>
  <si>
    <t>E4.2</t>
  </si>
  <si>
    <t>Is non-contact measurement equipment used to control quality of manufactured product</t>
  </si>
  <si>
    <t>SAS EVALUATION SCORING CRITERIA</t>
  </si>
  <si>
    <t>CRITERIA</t>
  </si>
  <si>
    <t>Rating</t>
  </si>
  <si>
    <t>Supplier is knowledgeable of the requirements, and has basic skill in the use and implementation. The level of current use of technology needs to be increased to comply to the expectations of JC
An action plan is needed or in place to reconcile the issues needed for compliance</t>
  </si>
  <si>
    <t xml:space="preserve">Supplier is knowledgeable of the requirements, and skilled in the use and implementation of the core competency.  </t>
  </si>
  <si>
    <t xml:space="preserve">Supplier is exceeding the requirements, and demonstrates best-in-class competency.  </t>
  </si>
  <si>
    <r>
      <t xml:space="preserve">Only if the item is not applicable  enter N/A in the check box. This will re-set the parameters for the audit score and will not effect the result. 
</t>
    </r>
    <r>
      <rPr>
        <b/>
        <sz val="10"/>
        <color indexed="10"/>
        <rFont val="Arial"/>
        <family val="2"/>
      </rPr>
      <t xml:space="preserve">Please note.  </t>
    </r>
    <r>
      <rPr>
        <sz val="10"/>
        <color indexed="10"/>
        <rFont val="Arial"/>
        <family val="2"/>
      </rPr>
      <t>Use N/A or n/a, only - no other characters</t>
    </r>
  </si>
  <si>
    <t>-</t>
  </si>
  <si>
    <t>Is a comparison performed of the resources against the customer's long-, medium- and short-term requirements?</t>
  </si>
  <si>
    <t>no 'red' elements and percentage greater or equal to 85%</t>
  </si>
  <si>
    <t>Overall Result</t>
  </si>
  <si>
    <t>F1.4</t>
  </si>
  <si>
    <t xml:space="preserve">Camera systems, sensors, laser technology is utilized to measure product data frequently to support SPC </t>
  </si>
  <si>
    <t>Availability of maintenance staff is ensured during full production time in case of emergencies .</t>
  </si>
  <si>
    <t>Does the supplier have a Quality Improvement Plan and use Roadmaps to track progress of individual critical issues.</t>
  </si>
  <si>
    <t>There is an established champion who is accountable for internal PPM (IPPM) and customer return PPM (RPPM) performance improvement.
 - Understands internal and external (customers) expectations 
 - Reports progress to plan to Management</t>
  </si>
  <si>
    <t>There is an IPPM and RPPM reduction program with established goals.</t>
  </si>
  <si>
    <t>IPPM and RPPM road maps are updated in a timely manner, visually displayed, and contain the following 4 basic components:
-  Paynter Chart (Listing of defect type, date and quantity)
-  Pareto Chart (Ranking of defect types)
- Trend Chart (PPM goal and trend)
-  Action Plan (Champion, start date, target date, verification date)</t>
  </si>
  <si>
    <t>PPM issue root cause and corrective action is established through the use of appropriate problem solving techniques (see D.1.1).</t>
  </si>
  <si>
    <t>Containment</t>
  </si>
  <si>
    <t>There is an established procedure/process which defines the steps required to fully contain issues in three primary areas:  Customer facilities, distribution system, and the supplier manufacturing facility/warehouse.</t>
  </si>
  <si>
    <t xml:space="preserve"> The supplier understands and executes to the JCI expectations when it comes to Level I and II containment.</t>
  </si>
  <si>
    <t>The supplier has the ability to create and verify work instructions for sorting activities.</t>
  </si>
  <si>
    <t>The supplier has the ability to sort product at their site, or contract a 3rd Party Sorting company.</t>
  </si>
  <si>
    <t>Master samples</t>
  </si>
  <si>
    <t>For customer designated appearance items, There appropriate lighting for the evaluation areas.</t>
  </si>
  <si>
    <t>All masters are available</t>
  </si>
  <si>
    <t>The masters and evaluation equipment are adequately maintained and controlled</t>
  </si>
  <si>
    <t>There is verification that personnel making appearance evaluation are qualified</t>
  </si>
  <si>
    <t>F3 Quality Systems</t>
  </si>
  <si>
    <t>F3.1</t>
  </si>
  <si>
    <t>F3.2</t>
  </si>
  <si>
    <t>F3.3</t>
  </si>
  <si>
    <t>F2 Warranty</t>
  </si>
  <si>
    <t>System to support product warranty</t>
  </si>
  <si>
    <t xml:space="preserve">There is an established champion who is accountable for customer warranty returns. </t>
  </si>
  <si>
    <t>There is an warranty reduction program with established goals.</t>
  </si>
  <si>
    <t>Warranty analysis root cause and corrective action is established through the use of appropriate problem solving techniques (see D1.1).</t>
  </si>
  <si>
    <t>Warranty goals or targets support the organizational Strategic, Operational, and/or Quality Plans, as well as, the organizational QS-9000 Quality Policy.</t>
  </si>
  <si>
    <t>Management periodically reviews and monitors warranty performance to goals established.</t>
  </si>
  <si>
    <t>F1.5</t>
  </si>
  <si>
    <t>F1.6</t>
  </si>
  <si>
    <r>
      <t xml:space="preserve">Section D and I contain criteria where the applicable score has to be identified and entered into the field next to </t>
    </r>
    <r>
      <rPr>
        <b/>
        <sz val="10"/>
        <rFont val="Arial"/>
        <family val="2"/>
      </rPr>
      <t>'select'</t>
    </r>
    <r>
      <rPr>
        <sz val="10"/>
        <rFont val="Arial"/>
        <family val="2"/>
      </rPr>
      <t xml:space="preserve"> by choosing from the scroll-down field</t>
    </r>
  </si>
  <si>
    <t>Copy</t>
  </si>
  <si>
    <t>Other certifications:</t>
  </si>
  <si>
    <t>INSTRUCTIONS</t>
  </si>
  <si>
    <t>It should be avoided to assess "N/A", Only elements where all criteria are not applicable will not be considered in the calculation and final result.</t>
  </si>
  <si>
    <t xml:space="preserve">Evidence exists for the ability to coordinate the following with the customers and suppliers, when initiated by an Engineering Change (whether a running change or with obsolescence):  tooling modifications, process changes, stock build, sample run, and timely part submission.  </t>
  </si>
  <si>
    <t>F4 Product Safety</t>
  </si>
  <si>
    <t>F4.1</t>
  </si>
  <si>
    <t>Is there a process in place congruent to the JCI product safety line/manufacturing certification  process</t>
  </si>
  <si>
    <t>All JCI products are reviewed with regards to the expectations of PSLC process.</t>
  </si>
  <si>
    <t xml:space="preserve">Differences shall be resolved with the appropriate customer contact immediately and prior to shipment time if the agreed requirement cannot be met (e.g., transportation mode, quantity-shipped discrepancies, packaging, etc…). </t>
  </si>
  <si>
    <t>Expiration Date:</t>
  </si>
  <si>
    <t>C/TPAT certification</t>
  </si>
  <si>
    <t>BASC certification</t>
  </si>
  <si>
    <t>Technology direction (Y/N):</t>
  </si>
  <si>
    <t>Technology direction</t>
  </si>
  <si>
    <t>Finance</t>
  </si>
  <si>
    <t>Purchasing</t>
  </si>
  <si>
    <t>B Human Resources/Personnel</t>
  </si>
  <si>
    <t>The training matrix Identifies the job description and/or work instructions.</t>
  </si>
  <si>
    <r>
      <t xml:space="preserve">Has a strategic plan been developed?
</t>
    </r>
    <r>
      <rPr>
        <sz val="10"/>
        <color rgb="FFFF0000"/>
        <rFont val="Arial"/>
        <family val="2"/>
      </rPr>
      <t xml:space="preserve">
</t>
    </r>
  </si>
  <si>
    <t>New R&amp;D or products (technology presentations, trade shows, joint product development, customer VA/VE activities, etc.) are communicated to the customer.
There is successful implementation, at the customer, of products developed via the R&amp;D or NPD (New Product Development) process.</t>
  </si>
  <si>
    <t>Patent are applied and/or awards protecting the proprietary knowledge and intellectual property.</t>
  </si>
  <si>
    <r>
      <t xml:space="preserve">Section A,B,C,D,E,F,G,H contain criteria which have to be individually assessed and rated by choosing the score from the scroll-down field in the column </t>
    </r>
    <r>
      <rPr>
        <b/>
        <sz val="10"/>
        <color theme="1"/>
        <rFont val="Arial"/>
        <family val="2"/>
      </rPr>
      <t>'Score'</t>
    </r>
  </si>
  <si>
    <t xml:space="preserve">Supplier is not familiar with the requirements of the core competency, or the controls for this competency would have negative impact on JC </t>
  </si>
  <si>
    <t>Red Assessed Supplier Approval Request</t>
  </si>
  <si>
    <t>Responsible</t>
  </si>
  <si>
    <t>Is a Manufacturing Process Flow diagram developed and is it maintained?</t>
  </si>
  <si>
    <t>A cross-functional team responsible for manufacturing has developed the Process FMEA.</t>
  </si>
  <si>
    <t>A cross-functional team responsible for manufacturing has developed the production control plan.</t>
  </si>
  <si>
    <t>All products in serial production have customer signed-off Part Submission Warrants (PSW) in place. In cases where interim approval is required, customer deviation authorization has been approved and is in place.</t>
  </si>
  <si>
    <t>Change control exists for engineering documentation (i.e. CAD/Engineering Data, Drawings, DFMEAs, Specifications, Test Plans, etc.)</t>
  </si>
  <si>
    <t>Change control exists for quality documentation (i.e. Control Plans, Procedures, Inspection Instructions, etc.)</t>
  </si>
  <si>
    <t>An procedure is established for all testing activities, including outsourced testing.  All outsourced testing to be completed by qualified A2LA (American Association for Laboratory Accreditation) or ISO/IEC 17025 labs.</t>
  </si>
  <si>
    <t xml:space="preserve">All caution signs, exits, fire extinguishers and emergency procedures are clearly visible and in place.  Lines distinguish work areas and paths; tools, in-process inventory and machines are put in logical order. </t>
  </si>
  <si>
    <t xml:space="preserve">Product Quality  (returns, scrap, First Time Capability (FTC), SPC) and Productivity boards are updated immediately for each line or process; operators get immediate feedback on their performance.  Job training, safety, kaizen, meeting, key measurable, problem solving boards are visible in each area, up to date and showing continuous improvement.  </t>
  </si>
  <si>
    <t>Analysis has been made to evaluate where one-piece-flow is applicable</t>
  </si>
  <si>
    <t>Goods with incoming status are physically separated from goods released for production use.</t>
  </si>
  <si>
    <t>Are the available measurement techniques suitable for current and targeted business?</t>
  </si>
  <si>
    <t>3D measurement systems available (CMM), color testing device,....</t>
  </si>
  <si>
    <t>Free capacity is available to response to unforeseen issues</t>
  </si>
  <si>
    <t>Internal Manufacturing process audits are planned and conducted to assess process effectiveness for each manufacturing processes. 
Note: Heat Treat processes require CQI-9 assessment, Plating processes require CQI-11 assessment, Coating processes require CQI-12.</t>
  </si>
  <si>
    <t>Is a process in place to ensure that any potential problems or deviations from the production plan during the life cycle of the product (prototype, launch, serial production, aftermarket) that could impact the customer operation are communicated internally and to the customer as soon as they are identified?</t>
  </si>
  <si>
    <t>All materials must be clearly labeled</t>
  </si>
  <si>
    <t>Onsite audits at sub suppliers are executed to confirm conformity to requirements.</t>
  </si>
  <si>
    <t>E-mail</t>
  </si>
  <si>
    <t>Phone</t>
  </si>
  <si>
    <t>ISO/TS 16949 certification</t>
  </si>
  <si>
    <t>Maintenance responsible staff is clearly defined and trained.</t>
  </si>
  <si>
    <t>Parts in process are being removed and quarantined if production interrupted.</t>
  </si>
  <si>
    <t>All Poka Yokes installed for critical characteristics are controlled by maintenance plan."Red rabbits (made-up out of spec parts)" are used to verify correct function of all Poka Yokes for special characteristics.</t>
  </si>
  <si>
    <t>Any change of settings are documented with responsible/change date</t>
  </si>
  <si>
    <t>Johnson Controls</t>
  </si>
  <si>
    <t>Result</t>
  </si>
  <si>
    <t>Supplier complies with the Johnson Controls Ethics Policy or equivalent policy?</t>
  </si>
  <si>
    <t>Act</t>
  </si>
  <si>
    <t>POS</t>
  </si>
  <si>
    <t>Supplier has a management system that is either certified to or compliant with ISO 14001?</t>
  </si>
  <si>
    <t>Supplier has programs in place to effectively reduce its energy consumption?</t>
  </si>
  <si>
    <t xml:space="preserve">Supplier has programs in place to effectively reduce its greenhouse gas emissions (GHG)? </t>
  </si>
  <si>
    <t xml:space="preserve"> </t>
  </si>
  <si>
    <t>Supplier reports its  greenhouse gas (GHG) emissions to the Carbon Disclosure Project (CDP)?</t>
  </si>
  <si>
    <t>Supplier has programs in place to effectively minimize water consumption?</t>
  </si>
  <si>
    <t>Supplier has programs in place to effectively minimize wastes (recycling programs, manufacturing waste, etc.)?</t>
  </si>
  <si>
    <t>Safety and health program?</t>
  </si>
  <si>
    <t>Supplier maintains records of employee injuries and accidents and has a program in place to reduce recurrence of similar incidents?</t>
  </si>
  <si>
    <t>Employees are at least 16 years old and all employees work voluntarily?</t>
  </si>
  <si>
    <t>Supplier maintains a workplace free of physical and  mental harassment, abuse and discrimination?</t>
  </si>
  <si>
    <t>Supplier maintains fire detection, suppression equipment and adequate exits as required by regulations?</t>
  </si>
  <si>
    <t>Supplier allows employees a right to organize and bargain collectively in a manner that is legally compliant and workers’ representatives are not subject to discrimination and have appropriate access to workplaces necessary to carry out their respective functions?</t>
  </si>
  <si>
    <t xml:space="preserve">Does the supplier have an effective Environmental, Health and Safety (EHS) management system? </t>
  </si>
  <si>
    <t xml:space="preserve">Supplier has a method to ensure that its own suppliers follow social, environmental, and economic practices that support overall sustainability efforts, including on site audits as deemed appropriate.  </t>
  </si>
  <si>
    <t>Note unique Scoring Criteria in Comments</t>
  </si>
  <si>
    <t xml:space="preserve">Does the supplier understand and support strategies to work with diverse businesses? A diverse business is defined as a company that is at least 51 percent owned, managed and controlled by one or more minority persons or persons from historically underutilized population groups, or non-minority women, or a small business that conforms to guidelines established by the United States Small Business Administration. The designation of historically underutilized population group is based on local country definitions outside the United States.  </t>
  </si>
  <si>
    <t xml:space="preserve">Total </t>
  </si>
  <si>
    <t>I.  Sustainability  PLEASE  NOTE  SCORING  CRITERA  IN  COMMENTS</t>
  </si>
  <si>
    <t>I Sustainability</t>
  </si>
  <si>
    <t>any 'red' element or percentage less than 66.6%</t>
  </si>
  <si>
    <t>no 'red' elements and percentage greater or equal to 66.6%</t>
  </si>
  <si>
    <r>
      <t xml:space="preserve">I.1  Supplier Ethics : </t>
    </r>
    <r>
      <rPr>
        <b/>
        <i/>
        <sz val="10"/>
        <rFont val="Arial"/>
        <family val="2"/>
      </rPr>
      <t>Note unique Scoring Criteria in Comments</t>
    </r>
  </si>
  <si>
    <t>I.2.1</t>
  </si>
  <si>
    <r>
      <t xml:space="preserve">I.3  Energy and Climate : </t>
    </r>
    <r>
      <rPr>
        <b/>
        <i/>
        <sz val="10"/>
        <rFont val="Arial"/>
        <family val="2"/>
      </rPr>
      <t>Note unique Scoring Criteria in Comments</t>
    </r>
  </si>
  <si>
    <r>
      <t xml:space="preserve">I.4  Material Efficiency : </t>
    </r>
    <r>
      <rPr>
        <b/>
        <i/>
        <sz val="10"/>
        <rFont val="Arial"/>
        <family val="2"/>
      </rPr>
      <t>Note unique Scoring Criteria in Comments</t>
    </r>
  </si>
  <si>
    <r>
      <t xml:space="preserve">I.5  Employee Care : </t>
    </r>
    <r>
      <rPr>
        <b/>
        <i/>
        <sz val="10"/>
        <rFont val="Arial"/>
        <family val="2"/>
      </rPr>
      <t>Note unique Scoring Criteria in Comments</t>
    </r>
  </si>
  <si>
    <t>I.3.3</t>
  </si>
  <si>
    <t>I.3.2</t>
  </si>
  <si>
    <t>I.3.1</t>
  </si>
  <si>
    <t>I.1.1</t>
  </si>
  <si>
    <t>I.1.2</t>
  </si>
  <si>
    <r>
      <t xml:space="preserve">I.2  Environmental Management Systems : </t>
    </r>
    <r>
      <rPr>
        <b/>
        <i/>
        <sz val="10"/>
        <rFont val="Arial"/>
        <family val="2"/>
      </rPr>
      <t>Note unique Scoring Criteria in Comments</t>
    </r>
  </si>
  <si>
    <t>I.4.1</t>
  </si>
  <si>
    <t>I.4.2</t>
  </si>
  <si>
    <t>I.5.1</t>
  </si>
  <si>
    <t>I.5.2</t>
  </si>
  <si>
    <t>I.5.3</t>
  </si>
  <si>
    <t>I.5.4</t>
  </si>
  <si>
    <t>I.5.5</t>
  </si>
  <si>
    <t>I.5.6</t>
  </si>
  <si>
    <r>
      <t xml:space="preserve">I.6 Environmental, Health and Safety  Inspections and Audits : </t>
    </r>
    <r>
      <rPr>
        <b/>
        <i/>
        <sz val="10"/>
        <rFont val="Arial"/>
        <family val="2"/>
      </rPr>
      <t>Note unique Scoring Criteria in Comments</t>
    </r>
  </si>
  <si>
    <t>I.6.1</t>
  </si>
  <si>
    <r>
      <t>I.7  Supply Chain Management for Sustainability :</t>
    </r>
    <r>
      <rPr>
        <b/>
        <i/>
        <sz val="10"/>
        <rFont val="Arial"/>
        <family val="2"/>
      </rPr>
      <t xml:space="preserve"> Note unique Scoring Criteria in Comments</t>
    </r>
    <r>
      <rPr>
        <b/>
        <sz val="10"/>
        <rFont val="Arial"/>
        <family val="2"/>
      </rPr>
      <t xml:space="preserve"> </t>
    </r>
  </si>
  <si>
    <t>I.7.1</t>
  </si>
  <si>
    <r>
      <t xml:space="preserve">I.8  Diverse Business Development : </t>
    </r>
    <r>
      <rPr>
        <b/>
        <i/>
        <sz val="10"/>
        <rFont val="Arial"/>
        <family val="2"/>
      </rPr>
      <t>Note unique Scoring Criteria in Comments</t>
    </r>
  </si>
  <si>
    <t>I.8.1</t>
  </si>
  <si>
    <t>Suppliers</t>
  </si>
  <si>
    <t>Supplier ensures its suppliers are compliant with the Johnson Controls Ethics Policy or equivalent?</t>
  </si>
  <si>
    <t>Enter Comments relating to awarded points here in I.5</t>
  </si>
  <si>
    <t>Enter Comments relating to awarded points here in I.6</t>
  </si>
  <si>
    <t>Enter Comments relating to awarded points here in I.7</t>
  </si>
  <si>
    <t>Enter Comments relating to awarded points here I.8</t>
  </si>
  <si>
    <t>Enter Comments relating to awarded points here in I.4</t>
  </si>
  <si>
    <t>Enter Comments relating to awarded points here in I.3</t>
  </si>
  <si>
    <t>Enter Comments relating to awarded points here in I.2</t>
  </si>
  <si>
    <t>Enter Comments relating to awarded points here in I.1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</si>
</sst>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409]mmmm\ d\,\ yyyy;@"/>
    <numFmt numFmtId="166" formatCode="0.0"/>
    <numFmt numFmtId="167" formatCode="[$-409]d\-mmm\-yy;@"/>
  </numFmts>
  <fonts count="38" x14ac:knownFonts="1">
    <font>
      <sz val="11"/>
      <color theme="1"/>
      <name val="Calibri"/>
      <family val="2"/>
      <scheme val="minor"/>
    </font>
    <font>
      <b/>
      <sz val="14"/>
      <name val="Arial"/>
      <family val="2"/>
    </font>
    <font>
      <sz val="14"/>
      <name val="Arial"/>
      <family val="2"/>
    </font>
    <font>
      <b/>
      <sz val="10"/>
      <name val="Arial"/>
      <family val="2"/>
    </font>
    <font>
      <sz val="10"/>
      <name val="Arial"/>
      <family val="2"/>
    </font>
    <font>
      <sz val="11"/>
      <color theme="1"/>
      <name val="Arial"/>
      <family val="2"/>
    </font>
    <font>
      <sz val="10"/>
      <color theme="1"/>
      <name val="Arial"/>
      <family val="2"/>
    </font>
    <font>
      <b/>
      <sz val="11"/>
      <color theme="1"/>
      <name val="Arial"/>
      <family val="2"/>
    </font>
    <font>
      <b/>
      <sz val="10"/>
      <color theme="1"/>
      <name val="Arial"/>
      <family val="2"/>
    </font>
    <font>
      <sz val="10"/>
      <color rgb="FFFF0000"/>
      <name val="Arial"/>
      <family val="2"/>
    </font>
    <font>
      <b/>
      <sz val="14"/>
      <color theme="1"/>
      <name val="Arial"/>
      <family val="2"/>
    </font>
    <font>
      <sz val="10"/>
      <color theme="0" tint="-0.499984740745262"/>
      <name val="Arial"/>
      <family val="2"/>
    </font>
    <font>
      <b/>
      <sz val="10"/>
      <color theme="0" tint="-0.499984740745262"/>
      <name val="Arial"/>
      <family val="2"/>
    </font>
    <font>
      <sz val="11"/>
      <name val="Arial"/>
      <family val="2"/>
    </font>
    <font>
      <b/>
      <sz val="11"/>
      <name val="Arial"/>
      <family val="2"/>
    </font>
    <font>
      <b/>
      <sz val="16"/>
      <color theme="1"/>
      <name val="Arial"/>
      <family val="2"/>
    </font>
    <font>
      <u/>
      <sz val="10"/>
      <color theme="1"/>
      <name val="Arial"/>
      <family val="2"/>
    </font>
    <font>
      <i/>
      <sz val="10"/>
      <color theme="1"/>
      <name val="Arial"/>
      <family val="2"/>
    </font>
    <font>
      <b/>
      <u/>
      <sz val="14"/>
      <name val="Arial"/>
      <family val="2"/>
    </font>
    <font>
      <b/>
      <sz val="12"/>
      <name val="Arial"/>
      <family val="2"/>
    </font>
    <font>
      <sz val="10"/>
      <color indexed="62"/>
      <name val="Arial Narrow"/>
      <family val="2"/>
    </font>
    <font>
      <b/>
      <sz val="10"/>
      <color indexed="10"/>
      <name val="Arial"/>
      <family val="2"/>
    </font>
    <font>
      <sz val="10"/>
      <color indexed="10"/>
      <name val="Arial"/>
      <family val="2"/>
    </font>
    <font>
      <sz val="10"/>
      <color indexed="9"/>
      <name val="Arial"/>
      <family val="2"/>
    </font>
    <font>
      <sz val="12"/>
      <name val="Arial"/>
      <family val="2"/>
    </font>
    <font>
      <sz val="10"/>
      <name val="Arial"/>
      <family val="2"/>
    </font>
    <font>
      <b/>
      <i/>
      <sz val="10"/>
      <name val="Arial"/>
      <family val="2"/>
    </font>
    <font>
      <u/>
      <sz val="10"/>
      <color indexed="12"/>
      <name val="Arial"/>
      <family val="2"/>
    </font>
    <font>
      <sz val="10"/>
      <color indexed="12"/>
      <name val="Arial"/>
      <family val="2"/>
    </font>
    <font>
      <sz val="10"/>
      <color rgb="FF000000"/>
      <name val="Arial"/>
      <family val="2"/>
    </font>
    <font>
      <u/>
      <sz val="10"/>
      <color rgb="FF0000FF"/>
      <name val="Arial"/>
      <family val="2"/>
    </font>
    <font>
      <sz val="14.9"/>
      <color indexed="8"/>
      <name val="Arial"/>
      <family val="2"/>
    </font>
    <font>
      <b/>
      <sz val="10"/>
      <color indexed="81"/>
      <name val="Tahoma"/>
      <family val="2"/>
    </font>
    <font>
      <sz val="10"/>
      <color indexed="81"/>
      <name val="Tahoma"/>
      <family val="2"/>
    </font>
    <font>
      <b/>
      <sz val="8"/>
      <color indexed="81"/>
      <name val="Tahoma"/>
      <family val="2"/>
    </font>
    <font>
      <sz val="8"/>
      <color indexed="81"/>
      <name val="Tahoma"/>
      <family val="2"/>
    </font>
    <font>
      <b/>
      <sz val="10"/>
      <color indexed="81"/>
      <name val="Arial"/>
      <family val="2"/>
    </font>
    <font>
      <sz val="10"/>
      <color indexed="81"/>
      <name val="Arial"/>
      <family val="2"/>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s>
  <borders count="5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thin">
        <color indexed="64"/>
      </top>
      <bottom/>
      <diagonal/>
    </border>
    <border>
      <left/>
      <right style="thick">
        <color indexed="64"/>
      </right>
      <top/>
      <bottom style="thick">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4" fillId="0" borderId="0"/>
    <xf numFmtId="0" fontId="4" fillId="0" borderId="0"/>
    <xf numFmtId="0" fontId="25" fillId="0" borderId="0"/>
    <xf numFmtId="0" fontId="27" fillId="0" borderId="0" applyNumberFormat="0" applyFill="0" applyBorder="0" applyAlignment="0" applyProtection="0">
      <alignment vertical="top"/>
      <protection locked="0"/>
    </xf>
  </cellStyleXfs>
  <cellXfs count="387">
    <xf numFmtId="0" fontId="0" fillId="0" borderId="0" xfId="0"/>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5" fillId="0" borderId="0" xfId="0" applyFont="1" applyFill="1"/>
    <xf numFmtId="0" fontId="3" fillId="2" borderId="0" xfId="1" applyFont="1" applyFill="1" applyBorder="1" applyAlignment="1">
      <alignment vertical="center"/>
    </xf>
    <xf numFmtId="0" fontId="5" fillId="0" borderId="0" xfId="0" applyFont="1" applyFill="1" applyBorder="1"/>
    <xf numFmtId="0" fontId="4" fillId="0" borderId="0" xfId="0" applyFont="1" applyBorder="1"/>
    <xf numFmtId="0" fontId="5" fillId="0" borderId="0" xfId="0" applyFont="1" applyFill="1" applyProtection="1">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horizontal="right" vertical="center" wrapText="1"/>
      <protection locked="0"/>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applyBorder="1" applyAlignment="1">
      <alignment horizontal="right" vertical="center" wrapText="1"/>
    </xf>
    <xf numFmtId="0" fontId="5" fillId="0" borderId="0" xfId="0" applyFont="1" applyFill="1" applyAlignment="1" applyProtection="1">
      <protection locked="0"/>
    </xf>
    <xf numFmtId="0" fontId="5" fillId="0" borderId="0" xfId="0" applyFont="1"/>
    <xf numFmtId="0" fontId="5" fillId="0" borderId="0" xfId="0" applyFont="1" applyAlignment="1">
      <alignment horizontal="center"/>
    </xf>
    <xf numFmtId="0" fontId="4" fillId="2" borderId="0" xfId="1" applyFont="1" applyFill="1" applyBorder="1" applyAlignment="1">
      <alignment vertical="center"/>
    </xf>
    <xf numFmtId="0" fontId="5" fillId="0" borderId="0" xfId="0" applyFont="1" applyBorder="1"/>
    <xf numFmtId="0" fontId="10" fillId="0" borderId="0" xfId="0" applyFont="1" applyBorder="1" applyAlignment="1">
      <alignment vertical="top"/>
    </xf>
    <xf numFmtId="0" fontId="5" fillId="0" borderId="0" xfId="0" applyFont="1" applyAlignment="1"/>
    <xf numFmtId="0" fontId="6" fillId="0" borderId="0" xfId="0" applyFont="1" applyAlignment="1">
      <alignment vertical="top"/>
    </xf>
    <xf numFmtId="0" fontId="6" fillId="0" borderId="0" xfId="0" applyFont="1" applyBorder="1" applyAlignment="1">
      <alignment vertical="top"/>
    </xf>
    <xf numFmtId="0" fontId="6" fillId="0" borderId="0" xfId="0" applyFont="1" applyAlignment="1"/>
    <xf numFmtId="0" fontId="6" fillId="0" borderId="0" xfId="0" applyFont="1"/>
    <xf numFmtId="0" fontId="8" fillId="0" borderId="0" xfId="0" applyFont="1" applyBorder="1" applyAlignment="1">
      <alignment vertical="top"/>
    </xf>
    <xf numFmtId="0" fontId="6" fillId="0" borderId="0" xfId="0" applyFont="1" applyAlignment="1">
      <alignment horizontal="center"/>
    </xf>
    <xf numFmtId="0" fontId="11" fillId="0" borderId="0" xfId="0" applyFont="1" applyAlignment="1">
      <alignment horizontal="center"/>
    </xf>
    <xf numFmtId="0" fontId="6" fillId="0" borderId="12" xfId="0" applyFont="1" applyBorder="1"/>
    <xf numFmtId="1" fontId="6" fillId="0" borderId="0" xfId="0" applyNumberFormat="1" applyFont="1"/>
    <xf numFmtId="0" fontId="13" fillId="0" borderId="0" xfId="0" applyFont="1" applyFill="1"/>
    <xf numFmtId="0" fontId="13" fillId="0" borderId="0" xfId="0" applyFont="1" applyFill="1" applyBorder="1"/>
    <xf numFmtId="0" fontId="5" fillId="0" borderId="0" xfId="0" applyFont="1" applyFill="1" applyBorder="1" applyAlignment="1">
      <alignment vertical="center"/>
    </xf>
    <xf numFmtId="0" fontId="5" fillId="0" borderId="0" xfId="0" applyFont="1" applyBorder="1" applyProtection="1">
      <protection locked="0"/>
    </xf>
    <xf numFmtId="0" fontId="5" fillId="0" borderId="0" xfId="0" applyFont="1" applyProtection="1">
      <protection locked="0"/>
    </xf>
    <xf numFmtId="0" fontId="7" fillId="0" borderId="0" xfId="0" applyFont="1" applyAlignment="1" applyProtection="1">
      <alignment wrapText="1"/>
      <protection locked="0"/>
    </xf>
    <xf numFmtId="0" fontId="6" fillId="0" borderId="0" xfId="0" applyFont="1" applyBorder="1"/>
    <xf numFmtId="0" fontId="4" fillId="3" borderId="2" xfId="0" applyFont="1" applyFill="1" applyBorder="1" applyAlignment="1" applyProtection="1">
      <alignment horizontal="center" vertical="center" wrapText="1"/>
      <protection locked="0"/>
    </xf>
    <xf numFmtId="0" fontId="8" fillId="0" borderId="0" xfId="0" applyFont="1"/>
    <xf numFmtId="0" fontId="8" fillId="0" borderId="0" xfId="0" applyFont="1" applyAlignment="1">
      <alignment horizontal="right"/>
    </xf>
    <xf numFmtId="2" fontId="8" fillId="0" borderId="0" xfId="0" applyNumberFormat="1" applyFont="1" applyAlignment="1">
      <alignment horizontal="center" wrapText="1"/>
    </xf>
    <xf numFmtId="0" fontId="6" fillId="0" borderId="0" xfId="0" applyFont="1" applyBorder="1" applyAlignment="1"/>
    <xf numFmtId="0" fontId="16" fillId="0" borderId="20" xfId="0" applyFont="1" applyBorder="1"/>
    <xf numFmtId="1" fontId="11" fillId="0" borderId="0" xfId="0" applyNumberFormat="1" applyFont="1" applyBorder="1" applyAlignment="1">
      <alignment horizontal="right" vertical="center"/>
    </xf>
    <xf numFmtId="0" fontId="12" fillId="0" borderId="0" xfId="0" applyFont="1" applyBorder="1" applyAlignment="1">
      <alignment horizontal="right"/>
    </xf>
    <xf numFmtId="0" fontId="11" fillId="0" borderId="0" xfId="0" applyFont="1" applyBorder="1" applyAlignment="1">
      <alignment horizontal="right" vertical="center"/>
    </xf>
    <xf numFmtId="164" fontId="12" fillId="0" borderId="0" xfId="0" applyNumberFormat="1" applyFont="1" applyBorder="1" applyAlignment="1">
      <alignment horizontal="center" vertical="center"/>
    </xf>
    <xf numFmtId="164" fontId="11" fillId="0" borderId="21" xfId="0" applyNumberFormat="1" applyFont="1" applyBorder="1" applyAlignment="1">
      <alignment horizontal="center" vertical="center"/>
    </xf>
    <xf numFmtId="0" fontId="11" fillId="0" borderId="22" xfId="0" applyFont="1" applyBorder="1" applyAlignment="1">
      <alignment horizontal="right" vertical="center"/>
    </xf>
    <xf numFmtId="1" fontId="11" fillId="0" borderId="22" xfId="0" applyNumberFormat="1" applyFont="1" applyBorder="1" applyAlignment="1">
      <alignment horizontal="right" vertical="center"/>
    </xf>
    <xf numFmtId="1" fontId="11" fillId="0" borderId="23" xfId="0" applyNumberFormat="1" applyFont="1" applyBorder="1" applyAlignment="1">
      <alignment horizontal="right" vertical="center"/>
    </xf>
    <xf numFmtId="164" fontId="11" fillId="0" borderId="24" xfId="0" applyNumberFormat="1" applyFont="1" applyBorder="1" applyAlignment="1">
      <alignment horizontal="center" vertical="center"/>
    </xf>
    <xf numFmtId="1" fontId="11" fillId="0" borderId="25" xfId="0" applyNumberFormat="1" applyFont="1" applyBorder="1" applyAlignment="1">
      <alignment horizontal="right" vertical="center"/>
    </xf>
    <xf numFmtId="164" fontId="11" fillId="0" borderId="26" xfId="0" applyNumberFormat="1" applyFont="1" applyBorder="1" applyAlignment="1">
      <alignment horizontal="center" vertical="center"/>
    </xf>
    <xf numFmtId="0" fontId="11" fillId="0" borderId="27" xfId="0" applyFont="1" applyBorder="1" applyAlignment="1">
      <alignment horizontal="right" vertical="center"/>
    </xf>
    <xf numFmtId="1" fontId="11" fillId="0" borderId="27" xfId="0" applyNumberFormat="1" applyFont="1" applyBorder="1" applyAlignment="1">
      <alignment horizontal="right" vertical="center"/>
    </xf>
    <xf numFmtId="1" fontId="11" fillId="0" borderId="28" xfId="0" applyNumberFormat="1" applyFont="1" applyBorder="1" applyAlignment="1">
      <alignment horizontal="right" vertical="center"/>
    </xf>
    <xf numFmtId="0" fontId="5" fillId="0" borderId="0" xfId="0" applyFont="1" applyBorder="1" applyProtection="1"/>
    <xf numFmtId="0" fontId="10" fillId="0" borderId="0" xfId="0" applyFont="1" applyBorder="1" applyProtection="1"/>
    <xf numFmtId="0" fontId="5" fillId="0" borderId="0" xfId="0" applyFont="1" applyFill="1" applyBorder="1" applyProtection="1"/>
    <xf numFmtId="0" fontId="8" fillId="0" borderId="0" xfId="0" applyFont="1" applyFill="1" applyBorder="1" applyAlignment="1" applyProtection="1">
      <alignment horizontal="right"/>
    </xf>
    <xf numFmtId="0" fontId="3" fillId="0" borderId="11"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4" fillId="0" borderId="0" xfId="0" applyFont="1" applyFill="1" applyBorder="1" applyProtection="1"/>
    <xf numFmtId="0" fontId="7" fillId="0" borderId="0" xfId="0" applyFont="1" applyFill="1" applyBorder="1" applyProtection="1"/>
    <xf numFmtId="0" fontId="3" fillId="0" borderId="0" xfId="0" applyFont="1" applyFill="1" applyBorder="1" applyAlignment="1" applyProtection="1">
      <alignment horizontal="right"/>
    </xf>
    <xf numFmtId="0" fontId="8" fillId="0" borderId="0" xfId="0" applyFont="1" applyAlignment="1" applyProtection="1">
      <alignment vertical="top"/>
    </xf>
    <xf numFmtId="0" fontId="6" fillId="0" borderId="0" xfId="0" applyFont="1" applyBorder="1" applyAlignment="1" applyProtection="1">
      <alignment vertical="top"/>
    </xf>
    <xf numFmtId="0" fontId="6" fillId="0" borderId="0" xfId="0" applyFont="1" applyAlignment="1" applyProtection="1">
      <alignment vertical="top"/>
    </xf>
    <xf numFmtId="0" fontId="5" fillId="0" borderId="0" xfId="0" applyFont="1" applyAlignment="1" applyProtection="1"/>
    <xf numFmtId="0" fontId="6" fillId="0" borderId="0" xfId="0" applyFont="1" applyAlignment="1" applyProtection="1"/>
    <xf numFmtId="0" fontId="5" fillId="0" borderId="0" xfId="0" applyFont="1" applyProtection="1"/>
    <xf numFmtId="164" fontId="6" fillId="0" borderId="2" xfId="0" applyNumberFormat="1" applyFont="1" applyBorder="1" applyAlignment="1" applyProtection="1">
      <alignment vertical="top"/>
    </xf>
    <xf numFmtId="0" fontId="8" fillId="0" borderId="18" xfId="0" applyFont="1" applyBorder="1" applyProtection="1"/>
    <xf numFmtId="0" fontId="8" fillId="0" borderId="0" xfId="0" applyFont="1" applyBorder="1" applyProtection="1"/>
    <xf numFmtId="0" fontId="6" fillId="0" borderId="0" xfId="0" applyFont="1" applyBorder="1" applyProtection="1"/>
    <xf numFmtId="0" fontId="8" fillId="0" borderId="0" xfId="0" applyFont="1" applyBorder="1" applyAlignment="1" applyProtection="1">
      <alignment horizontal="right"/>
    </xf>
    <xf numFmtId="0" fontId="4" fillId="0" borderId="0" xfId="0" applyFont="1" applyBorder="1" applyProtection="1"/>
    <xf numFmtId="0" fontId="3" fillId="0" borderId="1" xfId="0" applyFont="1" applyFill="1" applyBorder="1" applyAlignment="1" applyProtection="1">
      <alignment horizontal="right" vertical="center"/>
    </xf>
    <xf numFmtId="0" fontId="6" fillId="0" borderId="0" xfId="0" applyFont="1" applyProtection="1"/>
    <xf numFmtId="0" fontId="15" fillId="0" borderId="0" xfId="0" applyFont="1" applyBorder="1" applyAlignment="1" applyProtection="1">
      <alignment vertical="top"/>
    </xf>
    <xf numFmtId="0" fontId="8" fillId="0" borderId="0" xfId="0" applyFont="1" applyAlignment="1" applyProtection="1">
      <alignment horizontal="right"/>
    </xf>
    <xf numFmtId="0" fontId="6" fillId="0" borderId="0" xfId="0" applyFont="1" applyBorder="1" applyAlignment="1" applyProtection="1">
      <alignment horizontal="left"/>
    </xf>
    <xf numFmtId="0" fontId="6" fillId="0" borderId="0" xfId="0" applyFont="1" applyAlignment="1" applyProtection="1">
      <alignment horizontal="left"/>
    </xf>
    <xf numFmtId="0" fontId="8" fillId="0" borderId="0" xfId="0" applyFont="1" applyProtection="1"/>
    <xf numFmtId="0" fontId="16" fillId="0" borderId="20" xfId="0" applyFont="1" applyBorder="1" applyProtection="1"/>
    <xf numFmtId="0" fontId="8" fillId="0" borderId="0" xfId="0" applyFont="1" applyAlignment="1" applyProtection="1"/>
    <xf numFmtId="2" fontId="8" fillId="0" borderId="0" xfId="0" applyNumberFormat="1" applyFont="1" applyAlignment="1" applyProtection="1">
      <alignment horizontal="center" wrapText="1"/>
    </xf>
    <xf numFmtId="0" fontId="8" fillId="0" borderId="0" xfId="0" applyFont="1" applyAlignment="1" applyProtection="1">
      <alignment horizontal="center"/>
    </xf>
    <xf numFmtId="0" fontId="8" fillId="0" borderId="1" xfId="0" applyFont="1" applyBorder="1" applyAlignment="1" applyProtection="1">
      <alignment horizontal="right"/>
    </xf>
    <xf numFmtId="0" fontId="8" fillId="0" borderId="0" xfId="0" applyFont="1" applyAlignment="1" applyProtection="1">
      <alignment horizontal="left"/>
    </xf>
    <xf numFmtId="0" fontId="8" fillId="0" borderId="0" xfId="0" applyFont="1" applyAlignment="1" applyProtection="1">
      <alignment horizontal="right" vertical="top" wrapText="1"/>
    </xf>
    <xf numFmtId="0" fontId="1" fillId="2"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4" fillId="3" borderId="2"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0" fontId="7" fillId="0" borderId="18"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6" fillId="0" borderId="3" xfId="0" applyFont="1" applyFill="1" applyBorder="1" applyAlignment="1" applyProtection="1">
      <alignment vertical="top"/>
    </xf>
    <xf numFmtId="0" fontId="4" fillId="0" borderId="2" xfId="0" applyFont="1" applyFill="1" applyBorder="1" applyAlignment="1" applyProtection="1">
      <alignment vertical="top" wrapText="1"/>
    </xf>
    <xf numFmtId="0" fontId="6" fillId="0" borderId="4" xfId="0" applyFont="1" applyFill="1" applyBorder="1" applyAlignment="1" applyProtection="1">
      <alignment vertical="top"/>
    </xf>
    <xf numFmtId="0" fontId="6" fillId="0" borderId="5" xfId="0" applyFont="1" applyFill="1" applyBorder="1" applyAlignment="1" applyProtection="1">
      <alignment vertical="top"/>
    </xf>
    <xf numFmtId="0" fontId="6" fillId="0" borderId="0" xfId="0" applyFont="1" applyFill="1" applyBorder="1" applyAlignment="1" applyProtection="1">
      <alignment horizontal="left" vertical="top"/>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vertical="center" wrapText="1"/>
    </xf>
    <xf numFmtId="0" fontId="14" fillId="0" borderId="2" xfId="0" quotePrefix="1" applyFont="1" applyFill="1" applyBorder="1" applyAlignment="1" applyProtection="1">
      <alignment horizontal="center" vertical="center"/>
    </xf>
    <xf numFmtId="0" fontId="13" fillId="0" borderId="0" xfId="0" applyFont="1" applyFill="1" applyBorder="1" applyAlignment="1" applyProtection="1">
      <alignment horizontal="right" vertical="center" wrapText="1"/>
    </xf>
    <xf numFmtId="0" fontId="6" fillId="0" borderId="2" xfId="0" applyFont="1" applyFill="1" applyBorder="1" applyAlignment="1" applyProtection="1">
      <alignment vertical="top"/>
    </xf>
    <xf numFmtId="0" fontId="5" fillId="0" borderId="0" xfId="0" applyFont="1" applyFill="1" applyProtection="1"/>
    <xf numFmtId="0" fontId="13" fillId="0" borderId="0" xfId="0" applyFont="1" applyFill="1" applyProtection="1"/>
    <xf numFmtId="0" fontId="13" fillId="0" borderId="0" xfId="0" applyFont="1" applyFill="1" applyBorder="1" applyAlignment="1" applyProtection="1">
      <alignment horizontal="left" vertical="center" wrapText="1"/>
    </xf>
    <xf numFmtId="0" fontId="13" fillId="3"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xf>
    <xf numFmtId="0" fontId="8" fillId="0" borderId="0" xfId="0" applyFont="1" applyFill="1" applyBorder="1" applyAlignment="1" applyProtection="1">
      <alignment horizontal="right" vertical="top" wrapText="1"/>
    </xf>
    <xf numFmtId="0" fontId="1"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right" vertical="center" wrapText="1"/>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6" fillId="0" borderId="15" xfId="0" applyFont="1" applyFill="1" applyBorder="1" applyAlignment="1" applyProtection="1">
      <alignment horizontal="left" vertical="top"/>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wrapText="1"/>
    </xf>
    <xf numFmtId="0" fontId="8" fillId="0" borderId="0" xfId="0" applyFont="1" applyFill="1" applyBorder="1" applyAlignment="1" applyProtection="1">
      <alignment horizontal="left" vertical="top"/>
    </xf>
    <xf numFmtId="0" fontId="7" fillId="0" borderId="18" xfId="0" applyFont="1" applyFill="1" applyBorder="1" applyAlignment="1" applyProtection="1">
      <alignment horizontal="left"/>
    </xf>
    <xf numFmtId="0" fontId="7" fillId="0" borderId="0" xfId="0" applyFont="1" applyFill="1" applyBorder="1" applyAlignment="1" applyProtection="1">
      <alignment horizontal="left" wrapText="1"/>
    </xf>
    <xf numFmtId="0" fontId="7" fillId="0" borderId="0" xfId="0" applyFont="1" applyFill="1" applyAlignment="1" applyProtection="1">
      <alignment vertical="center"/>
    </xf>
    <xf numFmtId="0" fontId="6" fillId="0" borderId="2" xfId="0" applyFont="1" applyFill="1" applyBorder="1" applyAlignment="1" applyProtection="1">
      <alignment vertical="top" wrapText="1"/>
    </xf>
    <xf numFmtId="0" fontId="5" fillId="0" borderId="2" xfId="0" applyFont="1" applyFill="1" applyBorder="1" applyAlignment="1" applyProtection="1">
      <alignment vertical="center" wrapText="1"/>
    </xf>
    <xf numFmtId="0" fontId="4" fillId="0" borderId="3" xfId="0" applyFont="1" applyFill="1" applyBorder="1" applyAlignment="1" applyProtection="1">
      <alignment vertical="top" wrapText="1"/>
    </xf>
    <xf numFmtId="0" fontId="4" fillId="0" borderId="4" xfId="0" applyFont="1" applyFill="1" applyBorder="1" applyAlignment="1" applyProtection="1">
      <alignment vertical="top" wrapText="1"/>
    </xf>
    <xf numFmtId="0" fontId="4" fillId="0" borderId="5" xfId="0" applyFont="1" applyFill="1" applyBorder="1" applyAlignment="1" applyProtection="1">
      <alignment vertical="top" wrapText="1"/>
    </xf>
    <xf numFmtId="0" fontId="7" fillId="0" borderId="18" xfId="0" applyFont="1" applyFill="1" applyBorder="1" applyAlignment="1" applyProtection="1">
      <alignment vertical="center"/>
    </xf>
    <xf numFmtId="0" fontId="7"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4" borderId="2" xfId="0" applyFont="1" applyFill="1" applyBorder="1" applyAlignment="1" applyProtection="1">
      <alignment vertical="center" wrapText="1"/>
    </xf>
    <xf numFmtId="0" fontId="4" fillId="0" borderId="6" xfId="0" applyFont="1" applyFill="1" applyBorder="1" applyAlignment="1" applyProtection="1">
      <alignment vertical="top" wrapText="1"/>
    </xf>
    <xf numFmtId="0" fontId="3" fillId="0" borderId="0" xfId="0" applyFont="1" applyFill="1" applyBorder="1" applyAlignment="1" applyProtection="1">
      <alignment horizontal="left" vertical="center"/>
    </xf>
    <xf numFmtId="0" fontId="6" fillId="0" borderId="7" xfId="0" applyFont="1" applyFill="1" applyBorder="1" applyAlignment="1" applyProtection="1">
      <alignment vertical="top"/>
    </xf>
    <xf numFmtId="0" fontId="6" fillId="0" borderId="1" xfId="0" applyFont="1" applyFill="1" applyBorder="1" applyAlignment="1" applyProtection="1">
      <alignment vertical="top"/>
    </xf>
    <xf numFmtId="0" fontId="6" fillId="0" borderId="9" xfId="0" applyFont="1" applyFill="1" applyBorder="1" applyAlignment="1" applyProtection="1">
      <alignment vertical="top"/>
    </xf>
    <xf numFmtId="0" fontId="1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top" wrapText="1"/>
    </xf>
    <xf numFmtId="0" fontId="6" fillId="3" borderId="2" xfId="0" applyFont="1" applyFill="1" applyBorder="1" applyAlignment="1" applyProtection="1">
      <alignment horizontal="left" vertical="top" wrapText="1"/>
      <protection locked="0"/>
    </xf>
    <xf numFmtId="0" fontId="6" fillId="3" borderId="2" xfId="0" applyFont="1" applyFill="1" applyBorder="1" applyAlignment="1" applyProtection="1">
      <alignment vertical="top" wrapText="1"/>
      <protection locked="0"/>
    </xf>
    <xf numFmtId="0" fontId="6" fillId="0" borderId="0" xfId="0" applyFont="1" applyFill="1" applyBorder="1" applyAlignment="1" applyProtection="1">
      <alignment vertical="top" wrapText="1"/>
    </xf>
    <xf numFmtId="0" fontId="6" fillId="0" borderId="0" xfId="0" applyFont="1" applyFill="1" applyAlignment="1" applyProtection="1">
      <alignment vertical="top"/>
    </xf>
    <xf numFmtId="0" fontId="6" fillId="0" borderId="0" xfId="0" applyFont="1" applyFill="1" applyBorder="1" applyAlignment="1">
      <alignment vertical="top" wrapText="1"/>
    </xf>
    <xf numFmtId="0" fontId="6" fillId="0" borderId="0" xfId="0" applyFont="1" applyFill="1" applyBorder="1" applyAlignment="1">
      <alignment horizontal="right" vertical="top" wrapText="1"/>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Fill="1" applyBorder="1" applyAlignment="1" applyProtection="1">
      <alignment horizontal="right" vertical="top" wrapText="1"/>
    </xf>
    <xf numFmtId="0" fontId="6" fillId="0" borderId="0" xfId="0" applyFont="1" applyFill="1" applyBorder="1"/>
    <xf numFmtId="0" fontId="6" fillId="0" borderId="0" xfId="0" applyFont="1" applyFill="1" applyAlignment="1" applyProtection="1">
      <alignment vertical="top" wrapText="1"/>
    </xf>
    <xf numFmtId="0" fontId="6" fillId="0" borderId="0" xfId="0" applyFont="1" applyFill="1" applyAlignment="1">
      <alignment vertical="top" wrapText="1"/>
    </xf>
    <xf numFmtId="0" fontId="4" fillId="2" borderId="12" xfId="2" applyFill="1" applyBorder="1"/>
    <xf numFmtId="0" fontId="4" fillId="2" borderId="29" xfId="2" applyFill="1" applyBorder="1"/>
    <xf numFmtId="0" fontId="4" fillId="2" borderId="29" xfId="2" applyFill="1" applyBorder="1" applyAlignment="1">
      <alignment horizontal="center"/>
    </xf>
    <xf numFmtId="0" fontId="4" fillId="2" borderId="30" xfId="2" applyFill="1" applyBorder="1"/>
    <xf numFmtId="0" fontId="4" fillId="0" borderId="0" xfId="2"/>
    <xf numFmtId="0" fontId="4" fillId="2" borderId="31" xfId="2" applyFill="1" applyBorder="1"/>
    <xf numFmtId="0" fontId="4" fillId="2" borderId="32" xfId="2" applyFill="1" applyBorder="1"/>
    <xf numFmtId="0" fontId="19" fillId="2" borderId="0" xfId="2" applyFont="1" applyFill="1" applyBorder="1" applyAlignment="1">
      <alignment horizontal="center"/>
    </xf>
    <xf numFmtId="0" fontId="19" fillId="0" borderId="0" xfId="2" applyFont="1" applyBorder="1" applyAlignment="1">
      <alignment horizontal="center"/>
    </xf>
    <xf numFmtId="0" fontId="3" fillId="2" borderId="18" xfId="2" applyFont="1" applyFill="1" applyBorder="1" applyAlignment="1">
      <alignment horizontal="center"/>
    </xf>
    <xf numFmtId="0" fontId="3" fillId="2" borderId="32" xfId="2" applyFont="1" applyFill="1" applyBorder="1"/>
    <xf numFmtId="0" fontId="4" fillId="0" borderId="2" xfId="2" applyFont="1" applyBorder="1" applyAlignment="1">
      <alignment vertical="center" wrapText="1"/>
    </xf>
    <xf numFmtId="0" fontId="4" fillId="6" borderId="2" xfId="2" applyFill="1" applyBorder="1" applyAlignment="1">
      <alignment horizontal="center" vertical="center"/>
    </xf>
    <xf numFmtId="0" fontId="4" fillId="2" borderId="32" xfId="2" applyFill="1" applyBorder="1" applyAlignment="1">
      <alignment horizontal="center" vertical="center"/>
    </xf>
    <xf numFmtId="0" fontId="20" fillId="0" borderId="0" xfId="2" applyFont="1" applyFill="1" applyBorder="1" applyAlignment="1">
      <alignment wrapText="1"/>
    </xf>
    <xf numFmtId="0" fontId="4" fillId="0" borderId="0" xfId="2" applyBorder="1" applyAlignment="1">
      <alignment horizontal="center" vertical="center"/>
    </xf>
    <xf numFmtId="0" fontId="4" fillId="7" borderId="2" xfId="2" applyFill="1" applyBorder="1" applyAlignment="1">
      <alignment horizontal="center" vertical="center"/>
    </xf>
    <xf numFmtId="0" fontId="4" fillId="0" borderId="2" xfId="2" applyBorder="1" applyAlignment="1">
      <alignment vertical="center" wrapText="1"/>
    </xf>
    <xf numFmtId="0" fontId="4" fillId="8" borderId="2" xfId="2" applyFill="1" applyBorder="1" applyAlignment="1">
      <alignment horizontal="center" vertical="center"/>
    </xf>
    <xf numFmtId="0" fontId="4" fillId="0" borderId="2" xfId="2" applyBorder="1" applyAlignment="1">
      <alignment horizontal="center" vertical="center"/>
    </xf>
    <xf numFmtId="0" fontId="4" fillId="2" borderId="33" xfId="2" applyFill="1" applyBorder="1"/>
    <xf numFmtId="0" fontId="20" fillId="0" borderId="20" xfId="2" applyFont="1" applyFill="1" applyBorder="1" applyAlignment="1">
      <alignment wrapText="1"/>
    </xf>
    <xf numFmtId="0" fontId="4" fillId="0" borderId="20" xfId="2" applyBorder="1" applyAlignment="1">
      <alignment horizontal="center"/>
    </xf>
    <xf numFmtId="0" fontId="4" fillId="2" borderId="34" xfId="2" applyFill="1" applyBorder="1"/>
    <xf numFmtId="0" fontId="4" fillId="0" borderId="0" xfId="2" applyAlignment="1">
      <alignment horizontal="center"/>
    </xf>
    <xf numFmtId="0" fontId="4" fillId="5" borderId="2" xfId="2" applyFill="1" applyBorder="1" applyAlignment="1">
      <alignment horizontal="center" vertical="center"/>
    </xf>
    <xf numFmtId="0" fontId="6" fillId="0" borderId="0" xfId="0" quotePrefix="1" applyFont="1" applyAlignment="1">
      <alignment horizontal="center"/>
    </xf>
    <xf numFmtId="0" fontId="5" fillId="0" borderId="0" xfId="0" applyFont="1" applyBorder="1" applyAlignment="1" applyProtection="1">
      <alignment horizontal="left"/>
    </xf>
    <xf numFmtId="0" fontId="5" fillId="0" borderId="0" xfId="0" applyFont="1" applyAlignment="1" applyProtection="1">
      <alignment horizontal="left"/>
    </xf>
    <xf numFmtId="0" fontId="4" fillId="3" borderId="2"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4" fillId="0" borderId="2" xfId="0" applyFont="1" applyFill="1" applyBorder="1" applyAlignment="1" applyProtection="1">
      <alignment horizontal="left" vertical="top" wrapText="1"/>
    </xf>
    <xf numFmtId="0" fontId="4" fillId="0" borderId="12" xfId="2" applyBorder="1"/>
    <xf numFmtId="0" fontId="4" fillId="0" borderId="29" xfId="2" applyBorder="1"/>
    <xf numFmtId="0" fontId="4" fillId="0" borderId="29" xfId="2" applyBorder="1" applyAlignment="1">
      <alignment horizontal="center"/>
    </xf>
    <xf numFmtId="0" fontId="4" fillId="0" borderId="30" xfId="2" applyBorder="1"/>
    <xf numFmtId="0" fontId="4" fillId="0" borderId="31" xfId="2" applyBorder="1"/>
    <xf numFmtId="0" fontId="4" fillId="0" borderId="0" xfId="2" applyBorder="1" applyAlignment="1">
      <alignment horizontal="center"/>
    </xf>
    <xf numFmtId="0" fontId="4" fillId="0" borderId="32" xfId="2" applyBorder="1"/>
    <xf numFmtId="0" fontId="4" fillId="0" borderId="0" xfId="2" applyBorder="1"/>
    <xf numFmtId="0" fontId="4" fillId="0" borderId="33" xfId="2" applyBorder="1"/>
    <xf numFmtId="0" fontId="4" fillId="0" borderId="20" xfId="2" applyBorder="1"/>
    <xf numFmtId="0" fontId="4" fillId="0" borderId="34" xfId="2" applyBorder="1"/>
    <xf numFmtId="0" fontId="3"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protection locked="0"/>
    </xf>
    <xf numFmtId="0" fontId="8" fillId="0" borderId="0" xfId="0" applyFont="1" applyAlignment="1" applyProtection="1">
      <alignment horizontal="right" vertical="top" wrapText="1"/>
    </xf>
    <xf numFmtId="2" fontId="6" fillId="0" borderId="13" xfId="0" applyNumberFormat="1" applyFont="1" applyBorder="1" applyAlignment="1"/>
    <xf numFmtId="2" fontId="6" fillId="0" borderId="13" xfId="0" applyNumberFormat="1" applyFont="1" applyBorder="1"/>
    <xf numFmtId="2" fontId="6" fillId="0" borderId="14" xfId="0" applyNumberFormat="1" applyFont="1" applyBorder="1"/>
    <xf numFmtId="2" fontId="6" fillId="0" borderId="19" xfId="0" applyNumberFormat="1" applyFont="1" applyFill="1" applyBorder="1" applyAlignment="1">
      <alignment horizontal="center" vertical="center"/>
    </xf>
    <xf numFmtId="2" fontId="5" fillId="0" borderId="0" xfId="0" applyNumberFormat="1" applyFont="1" applyAlignment="1"/>
    <xf numFmtId="0" fontId="1" fillId="2" borderId="35" xfId="1" applyFont="1" applyFill="1" applyBorder="1" applyAlignment="1">
      <alignment horizontal="centerContinuous" vertical="center"/>
    </xf>
    <xf numFmtId="0" fontId="4" fillId="2" borderId="36" xfId="1" applyFill="1" applyBorder="1" applyAlignment="1">
      <alignment horizontal="centerContinuous" vertical="center"/>
    </xf>
    <xf numFmtId="0" fontId="4" fillId="2" borderId="37" xfId="1" applyFill="1" applyBorder="1" applyAlignment="1">
      <alignment horizontal="centerContinuous" vertical="center"/>
    </xf>
    <xf numFmtId="0" fontId="23" fillId="0" borderId="0" xfId="1" applyFont="1" applyAlignment="1">
      <alignment horizontal="center"/>
    </xf>
    <xf numFmtId="0" fontId="4" fillId="0" borderId="0" xfId="1"/>
    <xf numFmtId="0" fontId="24" fillId="2" borderId="38" xfId="1" applyFont="1" applyFill="1" applyBorder="1" applyAlignment="1">
      <alignment horizontal="centerContinuous" vertical="center"/>
    </xf>
    <xf numFmtId="0" fontId="4" fillId="2" borderId="0" xfId="1" applyFill="1" applyBorder="1" applyAlignment="1">
      <alignment horizontal="centerContinuous" vertical="center"/>
    </xf>
    <xf numFmtId="0" fontId="4" fillId="2" borderId="39" xfId="1" applyFill="1" applyBorder="1" applyAlignment="1">
      <alignment horizontal="centerContinuous" vertical="center"/>
    </xf>
    <xf numFmtId="15" fontId="4" fillId="2" borderId="41" xfId="1" applyNumberFormat="1" applyFill="1" applyBorder="1" applyAlignment="1">
      <alignment horizontal="centerContinuous" vertical="center"/>
    </xf>
    <xf numFmtId="0" fontId="4" fillId="2" borderId="20" xfId="1" applyFill="1" applyBorder="1" applyAlignment="1">
      <alignment horizontal="centerContinuous" vertical="center"/>
    </xf>
    <xf numFmtId="0" fontId="4" fillId="2" borderId="42" xfId="1" applyFill="1" applyBorder="1" applyAlignment="1">
      <alignment horizontal="centerContinuous" vertical="center"/>
    </xf>
    <xf numFmtId="0" fontId="1" fillId="2" borderId="38" xfId="1" applyFont="1" applyFill="1" applyBorder="1"/>
    <xf numFmtId="0" fontId="2" fillId="2" borderId="0" xfId="1" applyFont="1" applyFill="1" applyBorder="1"/>
    <xf numFmtId="0" fontId="19" fillId="2" borderId="0" xfId="1" applyFont="1" applyFill="1" applyBorder="1" applyAlignment="1">
      <alignment horizontal="center"/>
    </xf>
    <xf numFmtId="0" fontId="24" fillId="2" borderId="0" xfId="1" applyFont="1" applyFill="1" applyBorder="1"/>
    <xf numFmtId="0" fontId="4" fillId="2" borderId="39" xfId="1" applyFill="1" applyBorder="1"/>
    <xf numFmtId="0" fontId="23" fillId="0" borderId="0" xfId="3" applyFont="1" applyAlignment="1" applyProtection="1">
      <alignment horizontal="center"/>
      <protection locked="0"/>
    </xf>
    <xf numFmtId="0" fontId="4" fillId="2" borderId="38" xfId="1" applyFill="1" applyBorder="1"/>
    <xf numFmtId="0" fontId="4" fillId="2" borderId="0" xfId="1" applyFill="1" applyBorder="1"/>
    <xf numFmtId="0" fontId="19" fillId="2" borderId="0" xfId="1" applyFont="1" applyFill="1" applyBorder="1" applyAlignment="1"/>
    <xf numFmtId="0" fontId="3" fillId="2" borderId="38" xfId="1" applyFont="1" applyFill="1" applyBorder="1" applyAlignment="1">
      <alignment vertical="center"/>
    </xf>
    <xf numFmtId="0" fontId="3" fillId="2" borderId="0" xfId="1" applyFont="1" applyFill="1" applyBorder="1" applyAlignment="1">
      <alignment horizontal="center" vertical="center"/>
    </xf>
    <xf numFmtId="0" fontId="4" fillId="2" borderId="39" xfId="1" applyFont="1" applyFill="1" applyBorder="1" applyAlignment="1">
      <alignment vertical="center"/>
    </xf>
    <xf numFmtId="0" fontId="4" fillId="0" borderId="0" xfId="1" applyFont="1"/>
    <xf numFmtId="0" fontId="4" fillId="2" borderId="0" xfId="1" applyFont="1" applyFill="1" applyBorder="1" applyAlignment="1">
      <alignment horizontal="center" vertical="center"/>
    </xf>
    <xf numFmtId="0" fontId="4" fillId="2" borderId="38" xfId="1" applyFont="1" applyFill="1" applyBorder="1" applyAlignment="1">
      <alignment vertical="center"/>
    </xf>
    <xf numFmtId="0" fontId="4" fillId="2" borderId="0" xfId="1" applyFont="1" applyFill="1" applyBorder="1" applyAlignment="1">
      <alignment vertical="center" wrapText="1"/>
    </xf>
    <xf numFmtId="0" fontId="4" fillId="2" borderId="0" xfId="3" applyFont="1" applyFill="1" applyBorder="1" applyAlignment="1">
      <alignment vertical="center"/>
    </xf>
    <xf numFmtId="0" fontId="26" fillId="2" borderId="0" xfId="1" applyFont="1" applyFill="1" applyBorder="1" applyAlignment="1">
      <alignment horizontal="center" vertical="center"/>
    </xf>
    <xf numFmtId="1" fontId="4" fillId="2" borderId="0" xfId="1" applyNumberFormat="1" applyFont="1" applyFill="1" applyBorder="1" applyAlignment="1">
      <alignment horizontal="center" vertical="center"/>
    </xf>
    <xf numFmtId="1" fontId="4" fillId="2" borderId="0" xfId="1" applyNumberFormat="1" applyFont="1" applyFill="1" applyBorder="1" applyAlignment="1">
      <alignment vertical="center"/>
    </xf>
    <xf numFmtId="0" fontId="27" fillId="2" borderId="0" xfId="4" applyFont="1" applyFill="1" applyBorder="1" applyAlignment="1" applyProtection="1">
      <alignment vertical="center"/>
    </xf>
    <xf numFmtId="0" fontId="3" fillId="2" borderId="2" xfId="3" applyFont="1" applyFill="1" applyBorder="1" applyAlignment="1">
      <alignment horizontal="center" vertical="center"/>
    </xf>
    <xf numFmtId="0" fontId="3" fillId="2" borderId="40" xfId="3" applyFont="1" applyFill="1" applyBorder="1" applyAlignment="1">
      <alignment horizontal="center" vertical="center"/>
    </xf>
    <xf numFmtId="0" fontId="4" fillId="2" borderId="38" xfId="1" applyFont="1" applyFill="1" applyBorder="1" applyAlignment="1">
      <alignment vertical="center" wrapText="1"/>
    </xf>
    <xf numFmtId="0" fontId="28" fillId="2" borderId="16" xfId="1" applyFont="1" applyFill="1" applyBorder="1" applyAlignment="1">
      <alignment horizontal="center" vertical="center" wrapText="1"/>
    </xf>
    <xf numFmtId="0" fontId="28" fillId="2" borderId="6" xfId="1" applyFont="1" applyFill="1" applyBorder="1" applyAlignment="1">
      <alignment horizontal="center" vertical="center" wrapText="1"/>
    </xf>
    <xf numFmtId="0" fontId="4" fillId="2" borderId="2" xfId="3" applyFont="1" applyFill="1" applyBorder="1" applyAlignment="1">
      <alignment horizontal="center" vertical="center" wrapText="1"/>
    </xf>
    <xf numFmtId="0" fontId="29" fillId="0" borderId="0" xfId="3" applyFont="1"/>
    <xf numFmtId="0" fontId="29" fillId="4" borderId="0" xfId="3" applyFont="1" applyFill="1" applyBorder="1"/>
    <xf numFmtId="1" fontId="4" fillId="2" borderId="2" xfId="3" applyNumberFormat="1" applyFont="1" applyFill="1" applyBorder="1" applyAlignment="1">
      <alignment horizontal="center" vertical="center" wrapText="1"/>
    </xf>
    <xf numFmtId="0" fontId="4" fillId="2" borderId="38" xfId="1" applyFont="1" applyFill="1" applyBorder="1" applyAlignment="1">
      <alignment horizontal="left" vertical="center"/>
    </xf>
    <xf numFmtId="0" fontId="26" fillId="4" borderId="0" xfId="1" applyFont="1" applyFill="1" applyBorder="1" applyAlignment="1">
      <alignment horizontal="center" vertical="center"/>
    </xf>
    <xf numFmtId="0" fontId="4" fillId="2" borderId="0" xfId="1" applyFont="1" applyFill="1" applyBorder="1" applyAlignment="1">
      <alignment horizontal="left" vertical="center" wrapText="1"/>
    </xf>
    <xf numFmtId="0" fontId="4" fillId="4" borderId="0" xfId="1" applyFont="1" applyFill="1" applyBorder="1" applyAlignment="1">
      <alignment horizontal="left" vertical="center" wrapText="1"/>
    </xf>
    <xf numFmtId="0" fontId="29" fillId="0" borderId="0" xfId="3" applyFont="1" applyAlignment="1"/>
    <xf numFmtId="0" fontId="29" fillId="4" borderId="0" xfId="3" applyFont="1" applyFill="1" applyBorder="1" applyAlignment="1"/>
    <xf numFmtId="0" fontId="27" fillId="4" borderId="0" xfId="4" applyFont="1" applyFill="1" applyBorder="1" applyAlignment="1" applyProtection="1">
      <alignment vertical="center"/>
    </xf>
    <xf numFmtId="0" fontId="28" fillId="4" borderId="6" xfId="1" applyFont="1" applyFill="1" applyBorder="1" applyAlignment="1">
      <alignment horizontal="center" vertical="center" wrapText="1"/>
    </xf>
    <xf numFmtId="0" fontId="4" fillId="4" borderId="0" xfId="1" applyFont="1" applyFill="1" applyBorder="1" applyAlignment="1">
      <alignment vertical="center"/>
    </xf>
    <xf numFmtId="0" fontId="4" fillId="4" borderId="0" xfId="1" applyFont="1" applyFill="1" applyBorder="1" applyAlignment="1">
      <alignment vertical="center" wrapText="1"/>
    </xf>
    <xf numFmtId="166" fontId="4" fillId="2" borderId="0" xfId="1" applyNumberFormat="1" applyFont="1" applyFill="1" applyBorder="1" applyAlignment="1">
      <alignment horizontal="center" vertical="center"/>
    </xf>
    <xf numFmtId="167" fontId="4" fillId="2" borderId="0" xfId="1" applyNumberFormat="1" applyFont="1" applyFill="1" applyBorder="1" applyAlignment="1">
      <alignment horizontal="left" vertical="center"/>
    </xf>
    <xf numFmtId="0" fontId="4" fillId="2" borderId="0" xfId="1" applyFont="1" applyFill="1" applyBorder="1" applyAlignment="1">
      <alignment horizontal="left" vertical="center"/>
    </xf>
    <xf numFmtId="0" fontId="4" fillId="4" borderId="0" xfId="1" applyFont="1" applyFill="1" applyBorder="1" applyAlignment="1">
      <alignment horizontal="left" vertical="center"/>
    </xf>
    <xf numFmtId="0" fontId="29" fillId="0" borderId="0" xfId="3" applyFont="1" applyAlignment="1">
      <alignment vertical="center"/>
    </xf>
    <xf numFmtId="0" fontId="4" fillId="2" borderId="0" xfId="3" applyFont="1" applyFill="1" applyBorder="1" applyAlignment="1" applyProtection="1">
      <alignment horizontal="center" vertical="center"/>
      <protection locked="0"/>
    </xf>
    <xf numFmtId="0" fontId="30" fillId="2" borderId="0" xfId="4" applyFont="1" applyFill="1" applyBorder="1" applyAlignment="1" applyProtection="1">
      <alignment vertical="center"/>
    </xf>
    <xf numFmtId="0" fontId="28" fillId="2" borderId="0" xfId="1" applyFont="1" applyFill="1" applyBorder="1" applyAlignment="1">
      <alignment horizontal="center" vertical="center" wrapText="1"/>
    </xf>
    <xf numFmtId="0" fontId="28" fillId="4" borderId="0" xfId="1" applyFont="1" applyFill="1" applyBorder="1" applyAlignment="1">
      <alignment horizontal="center" vertical="center" wrapText="1"/>
    </xf>
    <xf numFmtId="1" fontId="4" fillId="4" borderId="15" xfId="3" applyNumberFormat="1" applyFont="1" applyFill="1" applyBorder="1" applyAlignment="1">
      <alignment horizontal="center" vertical="center" wrapText="1"/>
    </xf>
    <xf numFmtId="0" fontId="4" fillId="4" borderId="15" xfId="3" applyFont="1" applyFill="1" applyBorder="1" applyAlignment="1">
      <alignment horizontal="center" vertical="center" wrapText="1"/>
    </xf>
    <xf numFmtId="0" fontId="4" fillId="4" borderId="15" xfId="3" applyFont="1" applyFill="1" applyBorder="1" applyAlignment="1">
      <alignment horizontal="center" vertical="center"/>
    </xf>
    <xf numFmtId="0" fontId="4" fillId="4" borderId="43" xfId="3" applyFont="1" applyFill="1" applyBorder="1" applyAlignment="1">
      <alignment horizontal="center" vertical="center"/>
    </xf>
    <xf numFmtId="1" fontId="4" fillId="4" borderId="0" xfId="3" applyNumberFormat="1"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4" borderId="0" xfId="3" applyFont="1" applyFill="1" applyBorder="1" applyAlignment="1">
      <alignment horizontal="center" vertical="center"/>
    </xf>
    <xf numFmtId="0" fontId="4" fillId="4" borderId="39" xfId="3" applyFont="1" applyFill="1" applyBorder="1" applyAlignment="1">
      <alignment horizontal="center" vertical="center"/>
    </xf>
    <xf numFmtId="1" fontId="4" fillId="2" borderId="18" xfId="3" applyNumberFormat="1" applyFont="1" applyFill="1" applyBorder="1" applyAlignment="1">
      <alignment horizontal="center" vertical="center" wrapText="1"/>
    </xf>
    <xf numFmtId="0" fontId="4" fillId="2" borderId="18" xfId="3"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45" xfId="3" applyFont="1" applyFill="1" applyBorder="1" applyAlignment="1">
      <alignment horizontal="center" vertical="center"/>
    </xf>
    <xf numFmtId="0" fontId="4" fillId="2" borderId="38" xfId="1" applyFill="1" applyBorder="1" applyAlignment="1">
      <alignment vertical="center"/>
    </xf>
    <xf numFmtId="0" fontId="4" fillId="2" borderId="0" xfId="1" applyFill="1" applyBorder="1" applyAlignment="1">
      <alignment vertical="center"/>
    </xf>
    <xf numFmtId="0" fontId="4" fillId="4" borderId="0" xfId="1" applyFill="1" applyBorder="1" applyAlignment="1">
      <alignment vertical="center"/>
    </xf>
    <xf numFmtId="0" fontId="3" fillId="2" borderId="2" xfId="3" applyFont="1" applyFill="1" applyBorder="1" applyAlignment="1" applyProtection="1">
      <alignment horizontal="center" vertical="center"/>
      <protection locked="0"/>
    </xf>
    <xf numFmtId="0" fontId="3" fillId="2" borderId="40" xfId="3" applyFont="1" applyFill="1" applyBorder="1" applyAlignment="1" applyProtection="1">
      <alignment horizontal="center" vertical="center"/>
      <protection locked="0"/>
    </xf>
    <xf numFmtId="0" fontId="4" fillId="2" borderId="0" xfId="1" applyFont="1" applyFill="1" applyBorder="1" applyAlignment="1">
      <alignment horizontal="right" vertical="center"/>
    </xf>
    <xf numFmtId="0" fontId="4" fillId="4" borderId="0" xfId="1" applyFont="1" applyFill="1" applyBorder="1" applyAlignment="1">
      <alignment horizontal="right" vertical="center"/>
    </xf>
    <xf numFmtId="1" fontId="4" fillId="2" borderId="2" xfId="1" applyNumberFormat="1" applyFill="1" applyBorder="1" applyAlignment="1">
      <alignment horizontal="center" vertical="center"/>
    </xf>
    <xf numFmtId="0" fontId="4" fillId="2" borderId="46" xfId="1" applyFill="1" applyBorder="1" applyAlignment="1">
      <alignment vertical="center"/>
    </xf>
    <xf numFmtId="0" fontId="4" fillId="2" borderId="47" xfId="1" applyFill="1" applyBorder="1" applyAlignment="1">
      <alignment vertical="center"/>
    </xf>
    <xf numFmtId="0" fontId="4" fillId="4" borderId="47" xfId="1" applyFill="1" applyBorder="1" applyAlignment="1">
      <alignment vertical="center"/>
    </xf>
    <xf numFmtId="0" fontId="4" fillId="2" borderId="44" xfId="1" applyFill="1" applyBorder="1" applyAlignment="1">
      <alignment vertical="center"/>
    </xf>
    <xf numFmtId="0" fontId="4" fillId="2" borderId="0" xfId="1" applyFill="1"/>
    <xf numFmtId="0" fontId="4" fillId="4" borderId="0" xfId="1" applyFill="1" applyBorder="1"/>
    <xf numFmtId="0" fontId="4" fillId="0" borderId="0" xfId="1" applyFont="1" applyAlignment="1">
      <alignment wrapText="1"/>
    </xf>
    <xf numFmtId="0" fontId="4" fillId="4" borderId="0" xfId="1" applyFont="1" applyFill="1" applyBorder="1" applyAlignment="1">
      <alignment wrapText="1"/>
    </xf>
    <xf numFmtId="0" fontId="4" fillId="0" borderId="0" xfId="1" applyAlignment="1">
      <alignment horizontal="center"/>
    </xf>
    <xf numFmtId="0" fontId="4" fillId="4" borderId="0" xfId="1" applyFont="1" applyFill="1" applyBorder="1"/>
    <xf numFmtId="0" fontId="3" fillId="2" borderId="0" xfId="1" applyFont="1" applyFill="1"/>
    <xf numFmtId="0" fontId="31" fillId="0" borderId="0" xfId="3" applyFont="1"/>
    <xf numFmtId="9" fontId="4" fillId="0" borderId="0" xfId="1" applyNumberFormat="1"/>
    <xf numFmtId="1" fontId="14" fillId="0" borderId="2" xfId="0" quotePrefix="1" applyNumberFormat="1" applyFont="1" applyFill="1" applyBorder="1" applyAlignment="1">
      <alignment horizontal="center" vertical="center"/>
    </xf>
    <xf numFmtId="0" fontId="8" fillId="0" borderId="0" xfId="0" applyFont="1" applyFill="1" applyBorder="1" applyAlignment="1">
      <alignment horizontal="right" vertical="center" wrapText="1"/>
    </xf>
    <xf numFmtId="2" fontId="6" fillId="0" borderId="48" xfId="0" applyNumberFormat="1" applyFont="1" applyFill="1" applyBorder="1" applyAlignment="1">
      <alignment horizontal="center" vertical="center"/>
    </xf>
    <xf numFmtId="0" fontId="6" fillId="0" borderId="49" xfId="0" applyFont="1" applyBorder="1"/>
    <xf numFmtId="0" fontId="23" fillId="4" borderId="0" xfId="1" applyFont="1" applyFill="1" applyAlignment="1">
      <alignment horizontal="center"/>
    </xf>
    <xf numFmtId="0" fontId="14" fillId="0" borderId="40" xfId="0" quotePrefix="1" applyFont="1" applyFill="1" applyBorder="1" applyAlignment="1" applyProtection="1">
      <alignment horizontal="center" vertical="center"/>
    </xf>
    <xf numFmtId="0" fontId="6" fillId="0" borderId="16" xfId="0" applyFont="1" applyBorder="1" applyAlignment="1" applyProtection="1">
      <alignment horizontal="center" vertical="top"/>
    </xf>
    <xf numFmtId="0" fontId="6" fillId="0" borderId="17" xfId="0" applyFont="1" applyBorder="1" applyAlignment="1" applyProtection="1">
      <alignment horizontal="center" vertical="top"/>
    </xf>
    <xf numFmtId="0" fontId="6" fillId="0" borderId="6" xfId="0" applyFont="1" applyBorder="1" applyAlignment="1" applyProtection="1">
      <alignment horizontal="center" vertical="top"/>
    </xf>
    <xf numFmtId="0" fontId="7" fillId="0" borderId="0" xfId="0" applyFont="1" applyAlignment="1" applyProtection="1">
      <alignment horizontal="left" wrapText="1"/>
    </xf>
    <xf numFmtId="0" fontId="4" fillId="3" borderId="2"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8" xfId="0" applyFont="1" applyFill="1" applyBorder="1" applyAlignment="1" applyProtection="1">
      <alignment horizontal="left"/>
      <protection locked="0"/>
    </xf>
    <xf numFmtId="0" fontId="5" fillId="3" borderId="1" xfId="0" applyFont="1" applyFill="1" applyBorder="1" applyAlignment="1" applyProtection="1">
      <alignment horizontal="left"/>
      <protection locked="0"/>
    </xf>
    <xf numFmtId="0" fontId="5" fillId="3" borderId="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18" xfId="0" applyFont="1" applyFill="1" applyBorder="1" applyAlignment="1" applyProtection="1">
      <alignment horizontal="left"/>
      <protection locked="0"/>
    </xf>
    <xf numFmtId="0" fontId="5" fillId="3" borderId="10" xfId="0" applyFont="1" applyFill="1" applyBorder="1" applyAlignment="1" applyProtection="1">
      <alignment horizontal="left"/>
      <protection locked="0"/>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protection locked="0"/>
    </xf>
    <xf numFmtId="165" fontId="4" fillId="3" borderId="7" xfId="0" applyNumberFormat="1" applyFont="1" applyFill="1" applyBorder="1" applyAlignment="1" applyProtection="1">
      <alignment horizontal="left" vertical="center" wrapText="1"/>
      <protection locked="0"/>
    </xf>
    <xf numFmtId="165" fontId="4" fillId="3" borderId="8" xfId="0" applyNumberFormat="1" applyFont="1" applyFill="1" applyBorder="1" applyAlignment="1" applyProtection="1">
      <alignment horizontal="left"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0" borderId="0" xfId="0" applyFont="1" applyAlignment="1">
      <alignment horizontal="left"/>
    </xf>
    <xf numFmtId="164" fontId="6" fillId="0" borderId="2" xfId="0" applyNumberFormat="1" applyFont="1" applyBorder="1" applyAlignment="1">
      <alignment vertical="top"/>
    </xf>
    <xf numFmtId="0" fontId="6" fillId="0" borderId="2" xfId="0" applyFont="1" applyBorder="1" applyAlignment="1">
      <alignment vertical="top"/>
    </xf>
    <xf numFmtId="0" fontId="6" fillId="0" borderId="2" xfId="0" applyFont="1" applyBorder="1" applyAlignment="1">
      <alignment horizontal="left" vertical="top"/>
    </xf>
    <xf numFmtId="0" fontId="6" fillId="0" borderId="2" xfId="0" applyFont="1" applyFill="1" applyBorder="1" applyAlignment="1" applyProtection="1">
      <alignment horizontal="left"/>
    </xf>
    <xf numFmtId="0" fontId="8" fillId="3" borderId="2" xfId="0" applyFont="1" applyFill="1" applyBorder="1" applyAlignment="1" applyProtection="1">
      <alignment horizontal="center" vertical="top"/>
      <protection locked="0"/>
    </xf>
    <xf numFmtId="0" fontId="3" fillId="0" borderId="0" xfId="0" applyFont="1" applyFill="1" applyBorder="1" applyAlignment="1" applyProtection="1">
      <alignment horizontal="right" vertical="center"/>
    </xf>
    <xf numFmtId="0" fontId="3" fillId="0" borderId="11" xfId="0" applyFont="1" applyFill="1" applyBorder="1" applyAlignment="1" applyProtection="1">
      <alignment horizontal="right" vertical="center"/>
    </xf>
    <xf numFmtId="0" fontId="6" fillId="3" borderId="2" xfId="0" applyFont="1" applyFill="1" applyBorder="1" applyAlignment="1" applyProtection="1">
      <alignment horizontal="left"/>
      <protection locked="0"/>
    </xf>
    <xf numFmtId="0" fontId="8" fillId="0" borderId="0" xfId="0" applyFont="1" applyAlignment="1" applyProtection="1">
      <alignment horizontal="right"/>
    </xf>
    <xf numFmtId="0" fontId="8" fillId="0" borderId="7" xfId="0" applyFont="1" applyBorder="1" applyAlignment="1" applyProtection="1">
      <alignment horizontal="right"/>
    </xf>
    <xf numFmtId="0" fontId="8" fillId="0" borderId="15" xfId="0" applyFont="1" applyBorder="1" applyAlignment="1" applyProtection="1">
      <alignment horizontal="right"/>
    </xf>
    <xf numFmtId="0" fontId="8" fillId="0" borderId="8" xfId="0" applyFont="1" applyBorder="1" applyAlignment="1" applyProtection="1">
      <alignment horizontal="right"/>
    </xf>
    <xf numFmtId="0" fontId="8" fillId="0" borderId="11" xfId="0" applyFont="1" applyBorder="1" applyAlignment="1" applyProtection="1">
      <alignment horizontal="right"/>
    </xf>
    <xf numFmtId="0" fontId="8" fillId="0" borderId="0" xfId="0" applyFont="1" applyAlignment="1" applyProtection="1">
      <alignment horizontal="left" vertical="top" wrapText="1"/>
    </xf>
    <xf numFmtId="0" fontId="4" fillId="3" borderId="16" xfId="0" applyFont="1" applyFill="1" applyBorder="1" applyAlignment="1" applyProtection="1">
      <alignment horizontal="left" vertical="top" wrapText="1"/>
      <protection locked="0"/>
    </xf>
    <xf numFmtId="0" fontId="4" fillId="3" borderId="17"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8" fillId="0" borderId="0" xfId="0" applyFont="1" applyAlignment="1">
      <alignment horizontal="right" vertical="top"/>
    </xf>
    <xf numFmtId="0" fontId="8" fillId="0" borderId="11" xfId="0" applyFont="1" applyBorder="1" applyAlignment="1">
      <alignment horizontal="right" vertical="top"/>
    </xf>
    <xf numFmtId="0" fontId="8" fillId="0" borderId="0" xfId="0" applyFont="1" applyAlignment="1">
      <alignment horizontal="left" vertical="top" wrapText="1"/>
    </xf>
    <xf numFmtId="0" fontId="8" fillId="0" borderId="0" xfId="0" applyFont="1" applyAlignment="1" applyProtection="1">
      <alignment horizontal="right" vertical="top" wrapText="1"/>
    </xf>
    <xf numFmtId="0" fontId="8" fillId="0" borderId="11" xfId="0" applyFont="1" applyBorder="1" applyAlignment="1" applyProtection="1">
      <alignment horizontal="right" vertical="top" wrapText="1"/>
    </xf>
    <xf numFmtId="0" fontId="18" fillId="2" borderId="0" xfId="2" applyFont="1" applyFill="1" applyBorder="1" applyAlignment="1">
      <alignment horizontal="center"/>
    </xf>
    <xf numFmtId="0" fontId="6" fillId="0" borderId="0" xfId="0" applyFont="1" applyBorder="1" applyAlignment="1">
      <alignment horizontal="left" vertical="top" wrapText="1"/>
    </xf>
    <xf numFmtId="0" fontId="4" fillId="0" borderId="0" xfId="2" applyBorder="1" applyAlignment="1">
      <alignment horizontal="left" wrapText="1"/>
    </xf>
    <xf numFmtId="0" fontId="4" fillId="0" borderId="0" xfId="2" applyBorder="1" applyAlignment="1">
      <alignment horizontal="left" vertical="top" wrapText="1"/>
    </xf>
    <xf numFmtId="0" fontId="4"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5" fillId="0" borderId="4" xfId="0" applyFont="1" applyBorder="1" applyProtection="1"/>
    <xf numFmtId="0" fontId="5" fillId="0" borderId="5" xfId="0" applyFont="1" applyBorder="1" applyProtection="1"/>
    <xf numFmtId="0" fontId="6" fillId="0" borderId="2" xfId="0" applyFont="1" applyFill="1" applyBorder="1" applyAlignment="1" applyProtection="1">
      <alignment horizontal="left" vertical="top"/>
    </xf>
    <xf numFmtId="0" fontId="4" fillId="0" borderId="2" xfId="0" applyFont="1" applyFill="1" applyBorder="1" applyAlignment="1" applyProtection="1">
      <alignment horizontal="left" vertical="top" wrapText="1"/>
    </xf>
    <xf numFmtId="0" fontId="4" fillId="4" borderId="0" xfId="1" applyFont="1" applyFill="1" applyBorder="1" applyAlignment="1">
      <alignment horizontal="left" vertical="center" wrapText="1"/>
    </xf>
    <xf numFmtId="0" fontId="4" fillId="0" borderId="0" xfId="3" applyFont="1" applyAlignment="1">
      <alignment vertical="center" wrapText="1"/>
    </xf>
    <xf numFmtId="0" fontId="19" fillId="2" borderId="0" xfId="1" applyFont="1" applyFill="1" applyBorder="1" applyAlignment="1">
      <alignment horizontal="center" wrapText="1"/>
    </xf>
    <xf numFmtId="0" fontId="25" fillId="0" borderId="0" xfId="3" applyAlignment="1"/>
    <xf numFmtId="0" fontId="4" fillId="4" borderId="0" xfId="1" applyFont="1" applyFill="1" applyBorder="1" applyAlignment="1">
      <alignment vertical="center" wrapText="1"/>
    </xf>
    <xf numFmtId="0" fontId="4" fillId="0" borderId="0" xfId="3" applyFont="1" applyAlignment="1">
      <alignment horizontal="left" vertical="center" wrapText="1"/>
    </xf>
  </cellXfs>
  <cellStyles count="5">
    <cellStyle name="Hyperlink" xfId="4" builtinId="8"/>
    <cellStyle name="Normal" xfId="0" builtinId="0"/>
    <cellStyle name="Normal 2" xfId="2"/>
    <cellStyle name="Normal 3" xfId="3"/>
    <cellStyle name="Normal_SAS Working  " xfId="1"/>
  </cellStyles>
  <dxfs count="1580">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colors>
    <mruColors>
      <color rgb="FF00FF00"/>
      <color rgb="FF0000B5"/>
      <color rgb="FFFF0000"/>
      <color rgb="FFF8F8F8"/>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xdr:col>
      <xdr:colOff>114300</xdr:colOff>
      <xdr:row>3</xdr:row>
      <xdr:rowOff>114300</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28575"/>
          <a:ext cx="1209675" cy="676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1</xdr:row>
      <xdr:rowOff>87291</xdr:rowOff>
    </xdr:to>
    <xdr:pic>
      <xdr:nvPicPr>
        <xdr:cNvPr id="3"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1133475</xdr:colOff>
      <xdr:row>1</xdr:row>
      <xdr:rowOff>514350</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1209675"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3</xdr:row>
      <xdr:rowOff>123825</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120967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582083</xdr:colOff>
      <xdr:row>0</xdr:row>
      <xdr:rowOff>325417</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1"/>
          <a:ext cx="582083" cy="32541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21166</xdr:colOff>
      <xdr:row>0</xdr:row>
      <xdr:rowOff>21166</xdr:rowOff>
    </xdr:from>
    <xdr:to>
      <xdr:col>0</xdr:col>
      <xdr:colOff>603249</xdr:colOff>
      <xdr:row>0</xdr:row>
      <xdr:rowOff>346582</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21166" y="21166"/>
          <a:ext cx="582083" cy="32541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19206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582083</xdr:colOff>
      <xdr:row>0</xdr:row>
      <xdr:rowOff>325416</xdr:rowOff>
    </xdr:to>
    <xdr:pic>
      <xdr:nvPicPr>
        <xdr:cNvPr id="2" name="Picture 75"/>
        <xdr:cNvPicPr>
          <a:picLocks noChangeAspect="1" noChangeArrowheads="1"/>
        </xdr:cNvPicPr>
      </xdr:nvPicPr>
      <xdr:blipFill>
        <a:blip xmlns:r="http://schemas.openxmlformats.org/officeDocument/2006/relationships" r:embed="rId1" cstate="print"/>
        <a:srcRect t="11230" r="11429" b="11140"/>
        <a:stretch>
          <a:fillRect/>
        </a:stretch>
      </xdr:blipFill>
      <xdr:spPr bwMode="auto">
        <a:xfrm>
          <a:off x="0" y="0"/>
          <a:ext cx="582083" cy="32541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notes620D2C/Supplier%20Assessment%20Survey%20(SAS)%20Form%20with%20Sustainability%20Revi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Guide"/>
      <sheetName val="SAS"/>
      <sheetName val="SIDP"/>
      <sheetName val="Summary"/>
      <sheetName val="Graphic"/>
      <sheetName val="SGraphic"/>
      <sheetName val="Scoring"/>
      <sheetName val="A. Quality"/>
      <sheetName val="B. Commercial"/>
      <sheetName val="C. Material"/>
      <sheetName val="D. Engineering"/>
      <sheetName val="E. Leadership"/>
      <sheetName val="F.  Sustainability"/>
      <sheetName val="Quality Mgt Systems Action Plan"/>
      <sheetName val="Commercial Systems Action Plan"/>
      <sheetName val="Material Systems Action Plans"/>
      <sheetName val="Engr Systems Action Plan "/>
      <sheetName val="Leadership Action Plan"/>
      <sheetName val="Sustainability Action Plan"/>
      <sheetName val="Comments Files"/>
    </sheetNames>
    <sheetDataSet>
      <sheetData sheetId="0" refreshError="1"/>
      <sheetData sheetId="1">
        <row r="20">
          <cell r="C20" t="str">
            <v>Input supplier name here Linked to all worksheets</v>
          </cell>
        </row>
      </sheetData>
      <sheetData sheetId="2" refreshError="1"/>
      <sheetData sheetId="3" refreshError="1"/>
      <sheetData sheetId="4" refreshError="1"/>
      <sheetData sheetId="5" refreshError="1"/>
      <sheetData sheetId="6">
        <row r="5">
          <cell r="C5">
            <v>0</v>
          </cell>
        </row>
        <row r="7">
          <cell r="C7">
            <v>1</v>
          </cell>
        </row>
        <row r="9">
          <cell r="C9">
            <v>2</v>
          </cell>
        </row>
        <row r="11">
          <cell r="C11">
            <v>3</v>
          </cell>
        </row>
        <row r="13">
          <cell r="C13">
            <v>4</v>
          </cell>
        </row>
        <row r="15">
          <cell r="C15">
            <v>5</v>
          </cell>
        </row>
        <row r="17">
          <cell r="C17" t="str">
            <v>NA</v>
          </cell>
        </row>
      </sheetData>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75"/>
  <sheetViews>
    <sheetView zoomScaleNormal="100" workbookViewId="0"/>
  </sheetViews>
  <sheetFormatPr defaultColWidth="11.42578125" defaultRowHeight="14.25" x14ac:dyDescent="0.2"/>
  <cols>
    <col min="1" max="1" width="16.42578125" style="17" bestFit="1" customWidth="1"/>
    <col min="2" max="2" width="18" style="17" customWidth="1"/>
    <col min="3" max="3" width="12.28515625" style="17" customWidth="1"/>
    <col min="4" max="4" width="13.42578125" style="17" customWidth="1"/>
    <col min="5" max="16384" width="11.42578125" style="17"/>
  </cols>
  <sheetData>
    <row r="1" spans="1:10" x14ac:dyDescent="0.2">
      <c r="A1" s="59"/>
      <c r="B1" s="59"/>
      <c r="C1" s="59"/>
      <c r="D1" s="59"/>
      <c r="E1" s="59"/>
      <c r="F1" s="59"/>
      <c r="G1" s="59"/>
      <c r="H1" s="59"/>
      <c r="I1" s="59"/>
      <c r="J1" s="20"/>
    </row>
    <row r="2" spans="1:10" ht="18" x14ac:dyDescent="0.25">
      <c r="A2" s="59"/>
      <c r="B2" s="59"/>
      <c r="C2" s="60" t="s">
        <v>282</v>
      </c>
      <c r="D2" s="59"/>
      <c r="E2" s="59"/>
      <c r="F2" s="59"/>
      <c r="G2" s="59"/>
      <c r="H2" s="59"/>
      <c r="I2" s="59"/>
      <c r="J2" s="20"/>
    </row>
    <row r="3" spans="1:10" x14ac:dyDescent="0.2">
      <c r="A3" s="59"/>
      <c r="B3" s="59"/>
      <c r="C3" s="59"/>
      <c r="D3" s="59"/>
      <c r="E3" s="59"/>
      <c r="F3" s="59"/>
      <c r="G3" s="59"/>
      <c r="H3" s="59"/>
      <c r="I3" s="59"/>
      <c r="J3" s="20"/>
    </row>
    <row r="4" spans="1:10" x14ac:dyDescent="0.2">
      <c r="A4" s="59"/>
      <c r="B4" s="59"/>
      <c r="C4" s="59"/>
      <c r="D4" s="59"/>
      <c r="E4" s="59"/>
      <c r="F4" s="59"/>
      <c r="G4" s="61"/>
      <c r="H4" s="59"/>
      <c r="I4" s="59"/>
      <c r="J4" s="20"/>
    </row>
    <row r="5" spans="1:10" x14ac:dyDescent="0.2">
      <c r="A5" s="59"/>
      <c r="B5" s="59"/>
      <c r="C5" s="59"/>
      <c r="D5" s="59"/>
      <c r="E5" s="59"/>
      <c r="F5" s="59"/>
      <c r="G5" s="61"/>
      <c r="H5" s="59"/>
      <c r="I5" s="59"/>
      <c r="J5" s="20"/>
    </row>
    <row r="6" spans="1:10" x14ac:dyDescent="0.2">
      <c r="A6" s="62" t="s">
        <v>286</v>
      </c>
      <c r="B6" s="334"/>
      <c r="C6" s="335"/>
      <c r="D6" s="190"/>
      <c r="E6" s="190"/>
      <c r="F6" s="59"/>
      <c r="G6" s="61"/>
      <c r="H6" s="59"/>
      <c r="I6" s="59"/>
      <c r="J6" s="20"/>
    </row>
    <row r="7" spans="1:10" x14ac:dyDescent="0.2">
      <c r="A7" s="63" t="s">
        <v>250</v>
      </c>
      <c r="B7" s="336"/>
      <c r="C7" s="337"/>
      <c r="D7" s="337"/>
      <c r="E7" s="337"/>
      <c r="F7" s="338"/>
      <c r="G7" s="65"/>
      <c r="H7" s="79"/>
      <c r="I7" s="79"/>
      <c r="J7" s="9"/>
    </row>
    <row r="8" spans="1:10" x14ac:dyDescent="0.2">
      <c r="A8" s="64" t="s">
        <v>251</v>
      </c>
      <c r="B8" s="339"/>
      <c r="C8" s="340"/>
      <c r="D8" s="190"/>
      <c r="E8" s="191"/>
      <c r="F8" s="73"/>
      <c r="G8" s="80" t="s">
        <v>411</v>
      </c>
      <c r="H8" s="330"/>
      <c r="I8" s="332"/>
      <c r="J8" s="9"/>
    </row>
    <row r="9" spans="1:10" x14ac:dyDescent="0.2">
      <c r="A9" s="64" t="s">
        <v>324</v>
      </c>
      <c r="B9" s="341"/>
      <c r="C9" s="342"/>
      <c r="D9" s="342"/>
      <c r="E9" s="343"/>
      <c r="F9" s="59"/>
      <c r="G9" s="61"/>
      <c r="H9" s="59"/>
      <c r="I9" s="59"/>
      <c r="J9" s="9"/>
    </row>
    <row r="10" spans="1:10" x14ac:dyDescent="0.2">
      <c r="A10" s="64"/>
      <c r="B10" s="318"/>
      <c r="C10" s="318"/>
      <c r="D10" s="318"/>
      <c r="E10" s="318"/>
      <c r="F10" s="59"/>
      <c r="G10" s="61"/>
      <c r="H10" s="59"/>
      <c r="I10" s="59"/>
      <c r="J10" s="9"/>
    </row>
    <row r="11" spans="1:10" x14ac:dyDescent="0.2">
      <c r="A11" s="65"/>
      <c r="B11" s="318"/>
      <c r="C11" s="318"/>
      <c r="D11" s="318"/>
      <c r="E11" s="318"/>
      <c r="F11" s="59"/>
      <c r="G11" s="61"/>
      <c r="H11" s="59"/>
      <c r="I11" s="59"/>
      <c r="J11" s="9"/>
    </row>
    <row r="12" spans="1:10" x14ac:dyDescent="0.2">
      <c r="A12" s="65"/>
      <c r="B12" s="59"/>
      <c r="C12" s="59"/>
      <c r="D12" s="59"/>
      <c r="E12" s="59"/>
      <c r="H12" s="59"/>
      <c r="I12" s="59"/>
      <c r="J12" s="9"/>
    </row>
    <row r="13" spans="1:10" x14ac:dyDescent="0.2">
      <c r="A13" s="65"/>
      <c r="B13" s="67" t="s">
        <v>280</v>
      </c>
      <c r="C13" s="193"/>
      <c r="E13" s="78" t="s">
        <v>474</v>
      </c>
      <c r="F13" s="333"/>
      <c r="G13" s="333"/>
      <c r="H13" s="67" t="s">
        <v>464</v>
      </c>
      <c r="I13" s="194"/>
      <c r="J13" s="9"/>
    </row>
    <row r="14" spans="1:10" x14ac:dyDescent="0.2">
      <c r="A14" s="65"/>
      <c r="B14" s="67" t="s">
        <v>510</v>
      </c>
      <c r="C14" s="193"/>
      <c r="D14" s="78"/>
      <c r="E14" s="78" t="s">
        <v>474</v>
      </c>
      <c r="F14" s="333"/>
      <c r="G14" s="333"/>
      <c r="H14" s="67" t="s">
        <v>464</v>
      </c>
      <c r="I14" s="194"/>
      <c r="J14" s="9"/>
    </row>
    <row r="15" spans="1:10" x14ac:dyDescent="0.2">
      <c r="A15" s="65"/>
      <c r="B15" s="67" t="s">
        <v>281</v>
      </c>
      <c r="C15" s="193"/>
      <c r="D15" s="78"/>
      <c r="E15" s="78" t="s">
        <v>474</v>
      </c>
      <c r="F15" s="333"/>
      <c r="G15" s="333"/>
      <c r="H15" s="67" t="s">
        <v>464</v>
      </c>
      <c r="I15" s="194"/>
      <c r="J15" s="9"/>
    </row>
    <row r="16" spans="1:10" x14ac:dyDescent="0.2">
      <c r="A16" s="65"/>
      <c r="B16" s="67" t="s">
        <v>476</v>
      </c>
      <c r="C16" s="208"/>
      <c r="D16" s="78"/>
      <c r="E16" s="78" t="s">
        <v>474</v>
      </c>
      <c r="F16" s="333"/>
      <c r="G16" s="333"/>
      <c r="H16" s="67" t="s">
        <v>464</v>
      </c>
      <c r="I16" s="208"/>
      <c r="J16" s="9"/>
    </row>
    <row r="17" spans="1:11" x14ac:dyDescent="0.2">
      <c r="A17" s="65"/>
      <c r="B17" s="67" t="s">
        <v>475</v>
      </c>
      <c r="C17" s="208"/>
      <c r="D17" s="78"/>
      <c r="E17" s="78" t="s">
        <v>474</v>
      </c>
      <c r="F17" s="333"/>
      <c r="G17" s="333"/>
      <c r="H17" s="67" t="s">
        <v>464</v>
      </c>
      <c r="I17" s="208"/>
      <c r="J17" s="9"/>
    </row>
    <row r="18" spans="1:11" x14ac:dyDescent="0.2">
      <c r="A18" s="65"/>
      <c r="B18" s="67" t="s">
        <v>465</v>
      </c>
      <c r="C18" s="78"/>
      <c r="D18" s="78"/>
      <c r="E18" s="78"/>
      <c r="H18" s="78"/>
      <c r="I18" s="78"/>
      <c r="J18" s="9"/>
    </row>
    <row r="19" spans="1:11" x14ac:dyDescent="0.2">
      <c r="A19" s="65"/>
      <c r="B19" s="207"/>
      <c r="C19" s="194"/>
      <c r="D19" s="78"/>
      <c r="E19" s="78" t="s">
        <v>474</v>
      </c>
      <c r="F19" s="333"/>
      <c r="G19" s="333"/>
      <c r="H19" s="67" t="s">
        <v>464</v>
      </c>
      <c r="I19" s="194"/>
      <c r="J19" s="9"/>
    </row>
    <row r="20" spans="1:11" x14ac:dyDescent="0.2">
      <c r="A20" s="65"/>
      <c r="B20" s="207"/>
      <c r="C20" s="194"/>
      <c r="D20" s="78"/>
      <c r="E20" s="78" t="s">
        <v>474</v>
      </c>
      <c r="F20" s="333"/>
      <c r="G20" s="333"/>
      <c r="H20" s="67" t="s">
        <v>464</v>
      </c>
      <c r="I20" s="194"/>
      <c r="J20" s="9"/>
    </row>
    <row r="21" spans="1:11" x14ac:dyDescent="0.2">
      <c r="A21" s="65"/>
      <c r="B21" s="207"/>
      <c r="C21" s="194"/>
      <c r="D21" s="78"/>
      <c r="E21" s="78" t="s">
        <v>474</v>
      </c>
      <c r="F21" s="333"/>
      <c r="G21" s="333"/>
      <c r="H21" s="67" t="s">
        <v>464</v>
      </c>
      <c r="I21" s="194"/>
      <c r="J21" s="9"/>
    </row>
    <row r="22" spans="1:11" x14ac:dyDescent="0.2">
      <c r="A22" s="65"/>
      <c r="B22" s="61"/>
      <c r="C22" s="59"/>
      <c r="D22" s="59"/>
      <c r="E22" s="59"/>
      <c r="F22" s="59"/>
      <c r="G22" s="59"/>
      <c r="H22" s="59"/>
      <c r="I22" s="6"/>
      <c r="J22" s="9"/>
    </row>
    <row r="23" spans="1:11" s="36" customFormat="1" ht="15" x14ac:dyDescent="0.25">
      <c r="A23" s="66"/>
      <c r="B23" s="75" t="s">
        <v>284</v>
      </c>
      <c r="C23" s="77"/>
      <c r="D23" s="77"/>
      <c r="E23" s="77"/>
      <c r="F23" s="76"/>
      <c r="G23" s="77"/>
      <c r="H23" s="59"/>
      <c r="I23" s="59"/>
      <c r="J23" s="35"/>
    </row>
    <row r="24" spans="1:11" s="36" customFormat="1" x14ac:dyDescent="0.2">
      <c r="A24" s="61"/>
      <c r="B24" s="330"/>
      <c r="C24" s="331"/>
      <c r="D24" s="331"/>
      <c r="E24" s="331"/>
      <c r="F24" s="331"/>
      <c r="G24" s="331"/>
      <c r="H24" s="331"/>
      <c r="I24" s="332"/>
      <c r="J24" s="35"/>
    </row>
    <row r="25" spans="1:11" s="36" customFormat="1" x14ac:dyDescent="0.2">
      <c r="A25" s="61"/>
      <c r="B25" s="330"/>
      <c r="C25" s="331"/>
      <c r="D25" s="331"/>
      <c r="E25" s="331"/>
      <c r="F25" s="331"/>
      <c r="G25" s="331"/>
      <c r="H25" s="331"/>
      <c r="I25" s="332"/>
      <c r="J25" s="35"/>
    </row>
    <row r="26" spans="1:11" s="36" customFormat="1" x14ac:dyDescent="0.2">
      <c r="A26" s="61"/>
      <c r="B26" s="330"/>
      <c r="C26" s="331"/>
      <c r="D26" s="331"/>
      <c r="E26" s="331"/>
      <c r="F26" s="331"/>
      <c r="G26" s="331"/>
      <c r="H26" s="331"/>
      <c r="I26" s="332"/>
      <c r="J26" s="35"/>
    </row>
    <row r="27" spans="1:11" s="36" customFormat="1" x14ac:dyDescent="0.2">
      <c r="A27" s="61"/>
      <c r="B27" s="330"/>
      <c r="C27" s="331"/>
      <c r="D27" s="331"/>
      <c r="E27" s="331"/>
      <c r="F27" s="331"/>
      <c r="G27" s="331"/>
      <c r="H27" s="331"/>
      <c r="I27" s="332"/>
      <c r="J27" s="35"/>
    </row>
    <row r="28" spans="1:11" s="36" customFormat="1" x14ac:dyDescent="0.2">
      <c r="A28" s="61"/>
      <c r="B28" s="330"/>
      <c r="C28" s="331"/>
      <c r="D28" s="331"/>
      <c r="E28" s="331"/>
      <c r="F28" s="331"/>
      <c r="G28" s="331"/>
      <c r="H28" s="331"/>
      <c r="I28" s="332"/>
      <c r="J28" s="35"/>
    </row>
    <row r="29" spans="1:11" s="36" customFormat="1" x14ac:dyDescent="0.2">
      <c r="A29" s="61"/>
      <c r="B29" s="330"/>
      <c r="C29" s="331"/>
      <c r="D29" s="331"/>
      <c r="E29" s="331"/>
      <c r="F29" s="331"/>
      <c r="G29" s="331"/>
      <c r="H29" s="331"/>
      <c r="I29" s="332"/>
      <c r="J29" s="35"/>
    </row>
    <row r="30" spans="1:11" s="36" customFormat="1" ht="15" customHeight="1" x14ac:dyDescent="0.25">
      <c r="A30" s="61"/>
      <c r="B30" s="73"/>
      <c r="C30" s="73"/>
      <c r="D30" s="73"/>
      <c r="E30" s="73"/>
      <c r="F30" s="73"/>
      <c r="G30" s="73"/>
      <c r="H30" s="73"/>
      <c r="I30" s="73"/>
      <c r="J30" s="35"/>
      <c r="K30" s="37"/>
    </row>
    <row r="31" spans="1:11" x14ac:dyDescent="0.2">
      <c r="A31" s="61"/>
      <c r="B31" s="76" t="s">
        <v>252</v>
      </c>
      <c r="C31" s="77"/>
      <c r="D31" s="77"/>
      <c r="E31" s="76" t="s">
        <v>509</v>
      </c>
      <c r="G31" s="76" t="s">
        <v>508</v>
      </c>
      <c r="H31" s="59"/>
      <c r="I31" s="59"/>
      <c r="J31" s="9"/>
    </row>
    <row r="32" spans="1:11" x14ac:dyDescent="0.2">
      <c r="A32" s="64" t="s">
        <v>253</v>
      </c>
      <c r="B32" s="328"/>
      <c r="C32" s="328"/>
      <c r="D32" s="328"/>
      <c r="E32" s="328"/>
      <c r="F32" s="328"/>
      <c r="G32" s="328"/>
      <c r="H32" s="328"/>
      <c r="I32" s="328"/>
      <c r="J32" s="9"/>
    </row>
    <row r="33" spans="1:10" x14ac:dyDescent="0.2">
      <c r="A33" s="67" t="s">
        <v>254</v>
      </c>
      <c r="B33" s="329"/>
      <c r="C33" s="329"/>
      <c r="D33" s="329"/>
      <c r="E33" s="329"/>
      <c r="F33" s="329"/>
      <c r="G33" s="328"/>
      <c r="H33" s="328"/>
      <c r="I33" s="328"/>
      <c r="J33" s="9"/>
    </row>
    <row r="34" spans="1:10" x14ac:dyDescent="0.2">
      <c r="A34" s="65"/>
      <c r="B34" s="328"/>
      <c r="C34" s="328"/>
      <c r="D34" s="328"/>
      <c r="E34" s="328"/>
      <c r="F34" s="328"/>
      <c r="G34" s="328"/>
      <c r="H34" s="328"/>
      <c r="I34" s="328"/>
      <c r="J34" s="9"/>
    </row>
    <row r="35" spans="1:10" x14ac:dyDescent="0.2">
      <c r="A35" s="65"/>
      <c r="B35" s="328"/>
      <c r="C35" s="328"/>
      <c r="D35" s="328"/>
      <c r="E35" s="328"/>
      <c r="F35" s="328"/>
      <c r="G35" s="328"/>
      <c r="H35" s="328"/>
      <c r="I35" s="328"/>
      <c r="J35" s="9"/>
    </row>
    <row r="36" spans="1:10" x14ac:dyDescent="0.2">
      <c r="A36" s="65"/>
      <c r="B36" s="328"/>
      <c r="C36" s="328"/>
      <c r="D36" s="328"/>
      <c r="E36" s="328"/>
      <c r="F36" s="328"/>
      <c r="G36" s="328"/>
      <c r="H36" s="328"/>
      <c r="I36" s="328"/>
      <c r="J36" s="9"/>
    </row>
    <row r="37" spans="1:10" x14ac:dyDescent="0.2">
      <c r="A37" s="65"/>
      <c r="B37" s="328"/>
      <c r="C37" s="328"/>
      <c r="D37" s="328"/>
      <c r="E37" s="328"/>
      <c r="F37" s="328"/>
      <c r="G37" s="328"/>
      <c r="H37" s="328"/>
      <c r="I37" s="328"/>
      <c r="J37" s="9"/>
    </row>
    <row r="38" spans="1:10" x14ac:dyDescent="0.2">
      <c r="A38" s="65"/>
      <c r="B38" s="328"/>
      <c r="C38" s="328"/>
      <c r="D38" s="328"/>
      <c r="E38" s="328"/>
      <c r="F38" s="328"/>
      <c r="G38" s="328"/>
      <c r="H38" s="328"/>
      <c r="I38" s="328"/>
      <c r="J38" s="9"/>
    </row>
    <row r="39" spans="1:10" x14ac:dyDescent="0.2">
      <c r="A39" s="65"/>
      <c r="B39" s="328"/>
      <c r="C39" s="328"/>
      <c r="D39" s="328"/>
      <c r="E39" s="328"/>
      <c r="F39" s="328"/>
      <c r="G39" s="328"/>
      <c r="H39" s="328"/>
      <c r="I39" s="328"/>
      <c r="J39" s="9"/>
    </row>
    <row r="40" spans="1:10" x14ac:dyDescent="0.2">
      <c r="A40" s="65"/>
      <c r="B40" s="328"/>
      <c r="C40" s="328"/>
      <c r="D40" s="328"/>
      <c r="E40" s="328"/>
      <c r="F40" s="328"/>
      <c r="G40" s="328"/>
      <c r="H40" s="328"/>
      <c r="I40" s="328"/>
      <c r="J40" s="9"/>
    </row>
    <row r="41" spans="1:10" x14ac:dyDescent="0.2">
      <c r="A41" s="61"/>
      <c r="B41" s="59"/>
      <c r="C41" s="59"/>
      <c r="D41" s="59"/>
      <c r="E41" s="59"/>
      <c r="F41" s="59"/>
      <c r="G41" s="59"/>
      <c r="H41" s="59"/>
      <c r="I41" s="59"/>
      <c r="J41" s="20"/>
    </row>
    <row r="42" spans="1:10" x14ac:dyDescent="0.2">
      <c r="A42" s="61"/>
      <c r="B42" s="59"/>
      <c r="C42" s="59"/>
      <c r="D42" s="59"/>
      <c r="E42" s="59"/>
      <c r="F42" s="59"/>
      <c r="G42" s="59"/>
      <c r="H42" s="59"/>
      <c r="I42" s="59"/>
      <c r="J42" s="20"/>
    </row>
    <row r="43" spans="1:10" x14ac:dyDescent="0.2">
      <c r="A43" s="61"/>
      <c r="B43" s="59"/>
      <c r="C43" s="59"/>
      <c r="D43" s="59"/>
      <c r="E43" s="59"/>
      <c r="F43" s="59"/>
      <c r="G43" s="59"/>
      <c r="H43" s="59"/>
      <c r="I43" s="59"/>
      <c r="J43" s="20"/>
    </row>
    <row r="44" spans="1:10" x14ac:dyDescent="0.2">
      <c r="A44" s="61"/>
      <c r="B44" s="59"/>
      <c r="C44" s="59"/>
      <c r="D44" s="59"/>
      <c r="E44" s="59"/>
      <c r="F44" s="59"/>
      <c r="G44" s="59"/>
      <c r="H44" s="59"/>
      <c r="I44" s="59"/>
      <c r="J44" s="20"/>
    </row>
    <row r="45" spans="1:10" ht="15" x14ac:dyDescent="0.25">
      <c r="A45" s="66"/>
      <c r="B45" s="75" t="s">
        <v>283</v>
      </c>
      <c r="C45" s="59"/>
      <c r="D45" s="59"/>
      <c r="E45" s="59"/>
      <c r="F45" s="59"/>
      <c r="G45" s="59"/>
      <c r="H45" s="59"/>
      <c r="I45" s="59"/>
      <c r="J45" s="20"/>
    </row>
    <row r="46" spans="1:10" ht="15" customHeight="1" x14ac:dyDescent="0.2">
      <c r="A46" s="61"/>
      <c r="B46" s="319"/>
      <c r="C46" s="320"/>
      <c r="D46" s="320"/>
      <c r="E46" s="320"/>
      <c r="F46" s="320"/>
      <c r="G46" s="320"/>
      <c r="H46" s="320"/>
      <c r="I46" s="321"/>
      <c r="J46" s="20"/>
    </row>
    <row r="47" spans="1:10" ht="15" customHeight="1" x14ac:dyDescent="0.2">
      <c r="A47" s="61"/>
      <c r="B47" s="322"/>
      <c r="C47" s="323"/>
      <c r="D47" s="323"/>
      <c r="E47" s="323"/>
      <c r="F47" s="323"/>
      <c r="G47" s="323"/>
      <c r="H47" s="323"/>
      <c r="I47" s="324"/>
      <c r="J47" s="20"/>
    </row>
    <row r="48" spans="1:10" ht="15" customHeight="1" x14ac:dyDescent="0.2">
      <c r="A48" s="61"/>
      <c r="B48" s="322"/>
      <c r="C48" s="323"/>
      <c r="D48" s="323"/>
      <c r="E48" s="323"/>
      <c r="F48" s="323"/>
      <c r="G48" s="323"/>
      <c r="H48" s="323"/>
      <c r="I48" s="324"/>
      <c r="J48" s="20"/>
    </row>
    <row r="49" spans="1:10" ht="15" customHeight="1" x14ac:dyDescent="0.2">
      <c r="A49" s="61"/>
      <c r="B49" s="322"/>
      <c r="C49" s="323"/>
      <c r="D49" s="323"/>
      <c r="E49" s="323"/>
      <c r="F49" s="323"/>
      <c r="G49" s="323"/>
      <c r="H49" s="323"/>
      <c r="I49" s="324"/>
      <c r="J49" s="20"/>
    </row>
    <row r="50" spans="1:10" ht="15" customHeight="1" x14ac:dyDescent="0.2">
      <c r="A50" s="61"/>
      <c r="B50" s="322"/>
      <c r="C50" s="323"/>
      <c r="D50" s="323"/>
      <c r="E50" s="323"/>
      <c r="F50" s="323"/>
      <c r="G50" s="323"/>
      <c r="H50" s="323"/>
      <c r="I50" s="324"/>
      <c r="J50" s="20"/>
    </row>
    <row r="51" spans="1:10" ht="15" customHeight="1" x14ac:dyDescent="0.2">
      <c r="A51" s="61"/>
      <c r="B51" s="322"/>
      <c r="C51" s="323"/>
      <c r="D51" s="323"/>
      <c r="E51" s="323"/>
      <c r="F51" s="323"/>
      <c r="G51" s="323"/>
      <c r="H51" s="323"/>
      <c r="I51" s="324"/>
      <c r="J51" s="20"/>
    </row>
    <row r="52" spans="1:10" ht="15" customHeight="1" x14ac:dyDescent="0.2">
      <c r="A52" s="61"/>
      <c r="B52" s="322"/>
      <c r="C52" s="323"/>
      <c r="D52" s="323"/>
      <c r="E52" s="323"/>
      <c r="F52" s="323"/>
      <c r="G52" s="323"/>
      <c r="H52" s="323"/>
      <c r="I52" s="324"/>
      <c r="J52" s="20"/>
    </row>
    <row r="53" spans="1:10" ht="15" customHeight="1" x14ac:dyDescent="0.2">
      <c r="A53" s="61"/>
      <c r="B53" s="322"/>
      <c r="C53" s="323"/>
      <c r="D53" s="323"/>
      <c r="E53" s="323"/>
      <c r="F53" s="323"/>
      <c r="G53" s="323"/>
      <c r="H53" s="323"/>
      <c r="I53" s="324"/>
      <c r="J53" s="20"/>
    </row>
    <row r="54" spans="1:10" ht="15" customHeight="1" x14ac:dyDescent="0.2">
      <c r="A54" s="61"/>
      <c r="B54" s="322"/>
      <c r="C54" s="323"/>
      <c r="D54" s="323"/>
      <c r="E54" s="323"/>
      <c r="F54" s="323"/>
      <c r="G54" s="323"/>
      <c r="H54" s="323"/>
      <c r="I54" s="324"/>
      <c r="J54" s="20"/>
    </row>
    <row r="55" spans="1:10" ht="15" customHeight="1" x14ac:dyDescent="0.2">
      <c r="A55" s="61"/>
      <c r="B55" s="322"/>
      <c r="C55" s="323"/>
      <c r="D55" s="323"/>
      <c r="E55" s="323"/>
      <c r="F55" s="323"/>
      <c r="G55" s="323"/>
      <c r="H55" s="323"/>
      <c r="I55" s="324"/>
      <c r="J55" s="20"/>
    </row>
    <row r="56" spans="1:10" ht="15" customHeight="1" x14ac:dyDescent="0.2">
      <c r="A56" s="59"/>
      <c r="B56" s="322"/>
      <c r="C56" s="323"/>
      <c r="D56" s="323"/>
      <c r="E56" s="323"/>
      <c r="F56" s="323"/>
      <c r="G56" s="323"/>
      <c r="H56" s="323"/>
      <c r="I56" s="324"/>
      <c r="J56" s="20"/>
    </row>
    <row r="57" spans="1:10" ht="15" customHeight="1" x14ac:dyDescent="0.2">
      <c r="A57" s="59"/>
      <c r="B57" s="322"/>
      <c r="C57" s="323"/>
      <c r="D57" s="323"/>
      <c r="E57" s="323"/>
      <c r="F57" s="323"/>
      <c r="G57" s="323"/>
      <c r="H57" s="323"/>
      <c r="I57" s="324"/>
      <c r="J57" s="20"/>
    </row>
    <row r="58" spans="1:10" ht="15" customHeight="1" x14ac:dyDescent="0.2">
      <c r="A58" s="59"/>
      <c r="B58" s="325"/>
      <c r="C58" s="326"/>
      <c r="D58" s="326"/>
      <c r="E58" s="326"/>
      <c r="F58" s="326"/>
      <c r="G58" s="326"/>
      <c r="H58" s="326"/>
      <c r="I58" s="327"/>
      <c r="J58" s="20"/>
    </row>
    <row r="59" spans="1:10" x14ac:dyDescent="0.2">
      <c r="A59" s="59"/>
      <c r="B59" s="59"/>
      <c r="C59" s="59"/>
      <c r="D59" s="59"/>
      <c r="E59" s="59"/>
      <c r="F59" s="59"/>
      <c r="G59" s="59"/>
      <c r="H59" s="59"/>
      <c r="I59" s="59"/>
      <c r="J59" s="20"/>
    </row>
    <row r="60" spans="1:10" x14ac:dyDescent="0.2">
      <c r="A60" s="59"/>
      <c r="B60" s="68" t="s">
        <v>275</v>
      </c>
      <c r="C60" s="69"/>
      <c r="D60" s="70"/>
      <c r="E60" s="71"/>
      <c r="F60" s="68" t="s">
        <v>240</v>
      </c>
      <c r="G60" s="72"/>
      <c r="H60" s="73"/>
      <c r="I60" s="72"/>
      <c r="J60" s="20"/>
    </row>
    <row r="61" spans="1:10" x14ac:dyDescent="0.2">
      <c r="A61" s="59"/>
      <c r="B61" s="314" t="e">
        <f>Summary!C4</f>
        <v>#DIV/0!</v>
      </c>
      <c r="C61" s="315"/>
      <c r="D61" s="316"/>
      <c r="E61" s="73"/>
      <c r="F61" s="74" t="e">
        <f>Summary!H4</f>
        <v>#DIV/0!</v>
      </c>
      <c r="G61" s="73"/>
      <c r="H61" s="73"/>
      <c r="I61" s="73"/>
      <c r="J61" s="20"/>
    </row>
    <row r="62" spans="1:10" x14ac:dyDescent="0.2">
      <c r="A62" s="59"/>
      <c r="B62" s="73"/>
      <c r="C62" s="73"/>
      <c r="D62" s="73"/>
      <c r="E62" s="73"/>
      <c r="F62" s="73"/>
      <c r="G62" s="73"/>
      <c r="H62" s="73"/>
      <c r="I62" s="73"/>
      <c r="J62" s="20"/>
    </row>
    <row r="63" spans="1:10" x14ac:dyDescent="0.2">
      <c r="A63" s="59"/>
      <c r="B63" s="317" t="str">
        <f>IF(B7="","",IF(B61="Not Acceptable","If further awarding of supplier required due to monpolism, technology reasons, or new incomplete location to be awarded, initiation of 'red assessed supplier approval' required!",""))</f>
        <v/>
      </c>
      <c r="C63" s="317"/>
      <c r="D63" s="317"/>
      <c r="E63" s="317"/>
      <c r="F63" s="317"/>
      <c r="G63" s="317"/>
      <c r="H63" s="317"/>
      <c r="I63" s="317"/>
      <c r="J63" s="20"/>
    </row>
    <row r="64" spans="1:10" x14ac:dyDescent="0.2">
      <c r="A64" s="59"/>
      <c r="B64" s="317"/>
      <c r="C64" s="317"/>
      <c r="D64" s="317"/>
      <c r="E64" s="317"/>
      <c r="F64" s="317"/>
      <c r="G64" s="317"/>
      <c r="H64" s="317"/>
      <c r="I64" s="317"/>
      <c r="J64" s="20"/>
    </row>
    <row r="65" spans="1:10" x14ac:dyDescent="0.2">
      <c r="A65" s="59"/>
      <c r="B65" s="73"/>
      <c r="C65" s="73"/>
      <c r="D65" s="73"/>
      <c r="E65" s="73"/>
      <c r="F65" s="73"/>
      <c r="G65" s="73"/>
      <c r="H65" s="73"/>
      <c r="I65" s="73"/>
      <c r="J65" s="20"/>
    </row>
    <row r="66" spans="1:10" x14ac:dyDescent="0.2">
      <c r="A66" s="59"/>
      <c r="B66" s="73"/>
      <c r="C66" s="73"/>
      <c r="D66" s="73"/>
      <c r="E66" s="73"/>
      <c r="F66" s="73"/>
      <c r="G66" s="73"/>
      <c r="H66" s="73"/>
      <c r="I66" s="73"/>
      <c r="J66" s="20"/>
    </row>
    <row r="67" spans="1:10" x14ac:dyDescent="0.2">
      <c r="A67" s="59"/>
      <c r="B67" s="73"/>
      <c r="C67" s="73"/>
      <c r="D67" s="73"/>
      <c r="E67" s="73"/>
      <c r="F67" s="73"/>
      <c r="G67" s="73"/>
      <c r="H67" s="73"/>
      <c r="I67" s="73"/>
      <c r="J67" s="20"/>
    </row>
    <row r="68" spans="1:10" x14ac:dyDescent="0.2">
      <c r="A68" s="20"/>
    </row>
    <row r="69" spans="1:10" x14ac:dyDescent="0.2">
      <c r="A69" s="20"/>
    </row>
    <row r="70" spans="1:10" x14ac:dyDescent="0.2">
      <c r="A70" s="20"/>
    </row>
    <row r="71" spans="1:10" x14ac:dyDescent="0.2">
      <c r="A71" s="20"/>
    </row>
    <row r="72" spans="1:10" x14ac:dyDescent="0.2">
      <c r="A72" s="20"/>
    </row>
    <row r="73" spans="1:10" x14ac:dyDescent="0.2">
      <c r="A73" s="20"/>
    </row>
    <row r="74" spans="1:10" x14ac:dyDescent="0.2">
      <c r="A74" s="20"/>
    </row>
    <row r="75" spans="1:10" x14ac:dyDescent="0.2">
      <c r="A75" s="20"/>
    </row>
  </sheetData>
  <mergeCells count="51">
    <mergeCell ref="E39:F39"/>
    <mergeCell ref="E40:F40"/>
    <mergeCell ref="G32:I32"/>
    <mergeCell ref="G33:I33"/>
    <mergeCell ref="G34:I34"/>
    <mergeCell ref="G35:I35"/>
    <mergeCell ref="G36:I36"/>
    <mergeCell ref="G37:I37"/>
    <mergeCell ref="G38:I38"/>
    <mergeCell ref="G39:I39"/>
    <mergeCell ref="G40:I40"/>
    <mergeCell ref="E32:F32"/>
    <mergeCell ref="E33:F33"/>
    <mergeCell ref="E34:F34"/>
    <mergeCell ref="B36:D36"/>
    <mergeCell ref="B37:D37"/>
    <mergeCell ref="B38:D38"/>
    <mergeCell ref="E37:F37"/>
    <mergeCell ref="E38:F38"/>
    <mergeCell ref="B6:C6"/>
    <mergeCell ref="H8:I8"/>
    <mergeCell ref="B24:I24"/>
    <mergeCell ref="B25:I25"/>
    <mergeCell ref="B28:I28"/>
    <mergeCell ref="F13:G13"/>
    <mergeCell ref="F14:G14"/>
    <mergeCell ref="F15:G15"/>
    <mergeCell ref="B26:I26"/>
    <mergeCell ref="B27:I27"/>
    <mergeCell ref="F19:G19"/>
    <mergeCell ref="B7:F7"/>
    <mergeCell ref="B8:C8"/>
    <mergeCell ref="B9:E9"/>
    <mergeCell ref="F20:G20"/>
    <mergeCell ref="F21:G21"/>
    <mergeCell ref="B61:D61"/>
    <mergeCell ref="B63:I64"/>
    <mergeCell ref="B10:E10"/>
    <mergeCell ref="B11:E11"/>
    <mergeCell ref="B46:I58"/>
    <mergeCell ref="B32:D32"/>
    <mergeCell ref="B33:D33"/>
    <mergeCell ref="B34:D34"/>
    <mergeCell ref="B35:D35"/>
    <mergeCell ref="B29:I29"/>
    <mergeCell ref="B39:D39"/>
    <mergeCell ref="B40:D40"/>
    <mergeCell ref="F16:G16"/>
    <mergeCell ref="F17:G17"/>
    <mergeCell ref="E35:F35"/>
    <mergeCell ref="E36:F36"/>
  </mergeCells>
  <conditionalFormatting sqref="B61">
    <cfRule type="cellIs" dxfId="1579" priority="1" operator="equal">
      <formula>"Acceptable"</formula>
    </cfRule>
    <cfRule type="cellIs" dxfId="1578" priority="2" operator="equal">
      <formula>"Conditionally Acceptable"</formula>
    </cfRule>
    <cfRule type="cellIs" dxfId="1577" priority="3" operator="equal">
      <formula>"Not Acceptable"</formula>
    </cfRule>
  </conditionalFormatting>
  <pageMargins left="0.70866141732283505" right="0.70866141732283505" top="0.78740157480314998" bottom="0.78740157480314998" header="0.31496062992126" footer="0.31496062992126"/>
  <pageSetup scale="75" orientation="portrait" r:id="rId1"/>
  <headerFooter>
    <oddFooter>&amp;L&amp;"Arial,Regular"&amp;8AE-POS-FR-08-E (Rev 13)
(01-April-2013)&amp;C&amp;"Arial,Regular"&amp;8Johnson Controls, Inc. 
Confidential and Proprietary&amp;R&amp;"Arial,Regular"&amp;8Page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Settings!$B$2:$B$3</xm:f>
          </x14:formula1>
          <xm:sqref>C13:C17 I13:I17 I19:I21 C19:C21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77"/>
  <sheetViews>
    <sheetView view="pageBreakPreview" zoomScaleNormal="80" zoomScaleSheetLayoutView="100" workbookViewId="0"/>
  </sheetViews>
  <sheetFormatPr defaultRowHeight="14.25" x14ac:dyDescent="0.2"/>
  <cols>
    <col min="1" max="1" width="9.7109375" style="8" customWidth="1"/>
    <col min="2" max="2" width="28.7109375" style="8" customWidth="1"/>
    <col min="3" max="3" width="66.7109375" style="8" customWidth="1"/>
    <col min="4" max="4" width="12.7109375" style="160" customWidth="1"/>
    <col min="5" max="5" width="66.7109375" style="155" customWidth="1"/>
    <col min="6" max="6" width="12.7109375" style="8" customWidth="1"/>
    <col min="7" max="16384" width="9.140625" style="8"/>
  </cols>
  <sheetData>
    <row r="1" spans="1:6" s="6" customFormat="1" ht="31.5" customHeight="1" x14ac:dyDescent="0.2">
      <c r="A1" s="116"/>
      <c r="B1" s="122" t="s">
        <v>133</v>
      </c>
      <c r="C1" s="95"/>
      <c r="D1" s="96" t="s">
        <v>276</v>
      </c>
      <c r="E1" s="98"/>
      <c r="F1" s="97"/>
    </row>
    <row r="2" spans="1:6" s="6" customFormat="1" x14ac:dyDescent="0.2">
      <c r="A2" s="99" t="s">
        <v>134</v>
      </c>
      <c r="B2" s="100"/>
      <c r="C2" s="100"/>
      <c r="D2" s="123"/>
      <c r="E2" s="123"/>
      <c r="F2" s="101"/>
    </row>
    <row r="3" spans="1:6" s="14" customFormat="1" ht="15" x14ac:dyDescent="0.25">
      <c r="A3" s="126" t="s">
        <v>13</v>
      </c>
      <c r="B3" s="104" t="s">
        <v>14</v>
      </c>
      <c r="C3" s="104"/>
      <c r="D3" s="105" t="s">
        <v>0</v>
      </c>
      <c r="E3" s="120" t="s">
        <v>1</v>
      </c>
      <c r="F3" s="105" t="s">
        <v>240</v>
      </c>
    </row>
    <row r="4" spans="1:6" s="6" customFormat="1" ht="25.5" x14ac:dyDescent="0.2">
      <c r="A4" s="106" t="s">
        <v>106</v>
      </c>
      <c r="B4" s="371" t="s">
        <v>45</v>
      </c>
      <c r="C4" s="107" t="s">
        <v>59</v>
      </c>
      <c r="D4" s="152"/>
      <c r="E4" s="152"/>
      <c r="F4" s="119"/>
    </row>
    <row r="5" spans="1:6" s="6" customFormat="1" x14ac:dyDescent="0.2">
      <c r="A5" s="108"/>
      <c r="B5" s="372"/>
      <c r="C5" s="107" t="s">
        <v>266</v>
      </c>
      <c r="D5" s="152"/>
      <c r="E5" s="152"/>
      <c r="F5" s="119"/>
    </row>
    <row r="6" spans="1:6" s="6" customFormat="1" ht="25.5" x14ac:dyDescent="0.2">
      <c r="A6" s="108"/>
      <c r="B6" s="372"/>
      <c r="C6" s="107" t="s">
        <v>500</v>
      </c>
      <c r="D6" s="152"/>
      <c r="E6" s="152"/>
      <c r="F6" s="119"/>
    </row>
    <row r="7" spans="1:6" s="6" customFormat="1" x14ac:dyDescent="0.2">
      <c r="A7" s="108"/>
      <c r="B7" s="372"/>
      <c r="C7" s="107" t="s">
        <v>213</v>
      </c>
      <c r="D7" s="152"/>
      <c r="E7" s="152"/>
      <c r="F7" s="119"/>
    </row>
    <row r="8" spans="1:6" s="6" customFormat="1" ht="25.5" x14ac:dyDescent="0.2">
      <c r="A8" s="108"/>
      <c r="B8" s="372"/>
      <c r="C8" s="107" t="s">
        <v>58</v>
      </c>
      <c r="D8" s="152"/>
      <c r="E8" s="152"/>
      <c r="F8" s="119"/>
    </row>
    <row r="9" spans="1:6" s="6" customFormat="1" ht="25.5" x14ac:dyDescent="0.2">
      <c r="A9" s="109"/>
      <c r="B9" s="373"/>
      <c r="C9" s="107" t="s">
        <v>57</v>
      </c>
      <c r="D9" s="152"/>
      <c r="E9" s="152"/>
      <c r="F9" s="119"/>
    </row>
    <row r="10" spans="1:6" s="6" customFormat="1" ht="15" x14ac:dyDescent="0.2">
      <c r="A10" s="110"/>
      <c r="B10" s="98"/>
      <c r="C10" s="111"/>
      <c r="D10" s="153"/>
      <c r="E10" s="121" t="s">
        <v>273</v>
      </c>
      <c r="F10" s="113" t="str">
        <f>IF(COUNT(F4:F9)=0,"N/A",SUM(F4:F9)/COUNT(F4:F9))</f>
        <v>N/A</v>
      </c>
    </row>
    <row r="11" spans="1:6" s="6" customFormat="1" x14ac:dyDescent="0.2">
      <c r="A11" s="110"/>
      <c r="B11" s="98"/>
      <c r="C11" s="111"/>
      <c r="D11" s="153"/>
      <c r="E11" s="159"/>
      <c r="F11" s="124"/>
    </row>
    <row r="12" spans="1:6" s="14" customFormat="1" ht="15" x14ac:dyDescent="0.25">
      <c r="A12" s="126" t="s">
        <v>13</v>
      </c>
      <c r="B12" s="104" t="s">
        <v>14</v>
      </c>
      <c r="C12" s="105" t="s">
        <v>0</v>
      </c>
      <c r="D12" s="105" t="s">
        <v>1</v>
      </c>
      <c r="E12" s="120" t="s">
        <v>332</v>
      </c>
      <c r="F12" s="105" t="s">
        <v>240</v>
      </c>
    </row>
    <row r="13" spans="1:6" s="6" customFormat="1" ht="25.5" x14ac:dyDescent="0.2">
      <c r="A13" s="106" t="s">
        <v>107</v>
      </c>
      <c r="B13" s="371" t="s">
        <v>47</v>
      </c>
      <c r="C13" s="107" t="s">
        <v>56</v>
      </c>
      <c r="D13" s="152"/>
      <c r="E13" s="152"/>
      <c r="F13" s="119"/>
    </row>
    <row r="14" spans="1:6" s="6" customFormat="1" ht="25.5" x14ac:dyDescent="0.2">
      <c r="A14" s="108"/>
      <c r="B14" s="372"/>
      <c r="C14" s="107" t="s">
        <v>55</v>
      </c>
      <c r="D14" s="152"/>
      <c r="E14" s="152"/>
      <c r="F14" s="119"/>
    </row>
    <row r="15" spans="1:6" s="6" customFormat="1" x14ac:dyDescent="0.2">
      <c r="A15" s="108"/>
      <c r="B15" s="372"/>
      <c r="C15" s="107" t="s">
        <v>54</v>
      </c>
      <c r="D15" s="152"/>
      <c r="E15" s="152"/>
      <c r="F15" s="119"/>
    </row>
    <row r="16" spans="1:6" s="6" customFormat="1" x14ac:dyDescent="0.2">
      <c r="A16" s="108"/>
      <c r="B16" s="372"/>
      <c r="C16" s="107" t="s">
        <v>53</v>
      </c>
      <c r="D16" s="152"/>
      <c r="E16" s="152"/>
      <c r="F16" s="119"/>
    </row>
    <row r="17" spans="1:6" s="6" customFormat="1" ht="25.5" x14ac:dyDescent="0.2">
      <c r="A17" s="108"/>
      <c r="B17" s="372"/>
      <c r="C17" s="107" t="s">
        <v>52</v>
      </c>
      <c r="D17" s="152"/>
      <c r="E17" s="152"/>
      <c r="F17" s="119"/>
    </row>
    <row r="18" spans="1:6" s="6" customFormat="1" x14ac:dyDescent="0.2">
      <c r="A18" s="109"/>
      <c r="B18" s="373"/>
      <c r="C18" s="107" t="s">
        <v>51</v>
      </c>
      <c r="D18" s="152"/>
      <c r="E18" s="152"/>
      <c r="F18" s="119"/>
    </row>
    <row r="19" spans="1:6" s="6" customFormat="1" ht="15" x14ac:dyDescent="0.2">
      <c r="A19" s="110"/>
      <c r="B19" s="98"/>
      <c r="C19" s="111"/>
      <c r="D19" s="153"/>
      <c r="E19" s="121" t="s">
        <v>273</v>
      </c>
      <c r="F19" s="113" t="str">
        <f>IF(COUNT(F13:F18)=0,"N/A",SUM(F13:F18)/COUNT(F13:F18))</f>
        <v>N/A</v>
      </c>
    </row>
    <row r="20" spans="1:6" s="6" customFormat="1" x14ac:dyDescent="0.2">
      <c r="A20" s="110"/>
      <c r="B20" s="98"/>
      <c r="C20" s="111"/>
      <c r="D20" s="153"/>
      <c r="E20" s="159"/>
      <c r="F20" s="124"/>
    </row>
    <row r="21" spans="1:6" s="14" customFormat="1" ht="15" x14ac:dyDescent="0.25">
      <c r="A21" s="126" t="s">
        <v>13</v>
      </c>
      <c r="B21" s="104" t="s">
        <v>14</v>
      </c>
      <c r="C21" s="105" t="s">
        <v>0</v>
      </c>
      <c r="D21" s="105" t="s">
        <v>1</v>
      </c>
      <c r="E21" s="120" t="s">
        <v>332</v>
      </c>
      <c r="F21" s="105" t="s">
        <v>240</v>
      </c>
    </row>
    <row r="22" spans="1:6" s="6" customFormat="1" ht="25.5" x14ac:dyDescent="0.2">
      <c r="A22" s="106" t="s">
        <v>194</v>
      </c>
      <c r="B22" s="371" t="s">
        <v>445</v>
      </c>
      <c r="C22" s="107" t="s">
        <v>446</v>
      </c>
      <c r="D22" s="152"/>
      <c r="E22" s="152"/>
      <c r="F22" s="119"/>
    </row>
    <row r="23" spans="1:6" s="6" customFormat="1" x14ac:dyDescent="0.2">
      <c r="A23" s="108"/>
      <c r="B23" s="372"/>
      <c r="C23" s="107" t="s">
        <v>447</v>
      </c>
      <c r="D23" s="152"/>
      <c r="E23" s="152"/>
      <c r="F23" s="119"/>
    </row>
    <row r="24" spans="1:6" s="6" customFormat="1" ht="25.5" x14ac:dyDescent="0.2">
      <c r="A24" s="108"/>
      <c r="B24" s="372"/>
      <c r="C24" s="107" t="s">
        <v>448</v>
      </c>
      <c r="D24" s="152"/>
      <c r="E24" s="152"/>
      <c r="F24" s="119"/>
    </row>
    <row r="25" spans="1:6" s="6" customFormat="1" x14ac:dyDescent="0.2">
      <c r="A25" s="109"/>
      <c r="B25" s="373"/>
      <c r="C25" s="107" t="s">
        <v>449</v>
      </c>
      <c r="D25" s="152"/>
      <c r="E25" s="152"/>
      <c r="F25" s="119"/>
    </row>
    <row r="26" spans="1:6" s="6" customFormat="1" ht="15" x14ac:dyDescent="0.2">
      <c r="A26" s="110"/>
      <c r="B26" s="98"/>
      <c r="C26" s="111"/>
      <c r="D26" s="153"/>
      <c r="E26" s="121" t="s">
        <v>273</v>
      </c>
      <c r="F26" s="113" t="str">
        <f>IF(COUNT(F22:F25)=0,"N/A",SUM(F22:F25)/COUNT(F22:F25))</f>
        <v>N/A</v>
      </c>
    </row>
    <row r="27" spans="1:6" s="6" customFormat="1" x14ac:dyDescent="0.2">
      <c r="A27" s="110"/>
      <c r="B27" s="98"/>
      <c r="C27" s="111"/>
      <c r="D27" s="153"/>
      <c r="E27" s="159"/>
      <c r="F27" s="124"/>
    </row>
    <row r="28" spans="1:6" s="14" customFormat="1" ht="15" x14ac:dyDescent="0.25">
      <c r="A28" s="126" t="s">
        <v>13</v>
      </c>
      <c r="B28" s="104" t="s">
        <v>14</v>
      </c>
      <c r="C28" s="105" t="s">
        <v>0</v>
      </c>
      <c r="D28" s="105" t="s">
        <v>1</v>
      </c>
      <c r="E28" s="120" t="s">
        <v>332</v>
      </c>
      <c r="F28" s="105" t="s">
        <v>240</v>
      </c>
    </row>
    <row r="29" spans="1:6" s="6" customFormat="1" ht="25.5" x14ac:dyDescent="0.2">
      <c r="A29" s="106" t="s">
        <v>432</v>
      </c>
      <c r="B29" s="371" t="s">
        <v>46</v>
      </c>
      <c r="C29" s="107" t="s">
        <v>49</v>
      </c>
      <c r="D29" s="152"/>
      <c r="E29" s="152"/>
      <c r="F29" s="119"/>
    </row>
    <row r="30" spans="1:6" s="6" customFormat="1" ht="25.5" x14ac:dyDescent="0.2">
      <c r="A30" s="108"/>
      <c r="B30" s="372"/>
      <c r="C30" s="107" t="s">
        <v>48</v>
      </c>
      <c r="D30" s="152"/>
      <c r="E30" s="152"/>
      <c r="F30" s="119"/>
    </row>
    <row r="31" spans="1:6" s="6" customFormat="1" x14ac:dyDescent="0.2">
      <c r="A31" s="108"/>
      <c r="B31" s="372"/>
      <c r="C31" s="107" t="s">
        <v>83</v>
      </c>
      <c r="D31" s="152"/>
      <c r="E31" s="152"/>
      <c r="F31" s="119"/>
    </row>
    <row r="32" spans="1:6" s="6" customFormat="1" ht="25.5" x14ac:dyDescent="0.2">
      <c r="A32" s="109"/>
      <c r="B32" s="373"/>
      <c r="C32" s="107" t="s">
        <v>50</v>
      </c>
      <c r="D32" s="152"/>
      <c r="E32" s="152"/>
      <c r="F32" s="119"/>
    </row>
    <row r="33" spans="1:6" s="6" customFormat="1" ht="15" x14ac:dyDescent="0.2">
      <c r="A33" s="110"/>
      <c r="B33" s="98"/>
      <c r="C33" s="98"/>
      <c r="D33" s="111"/>
      <c r="E33" s="121" t="s">
        <v>273</v>
      </c>
      <c r="F33" s="113" t="str">
        <f>IF(COUNT(F29:F32)=0,"N/A",SUM(F29:F32)/COUNT(F29:F32))</f>
        <v>N/A</v>
      </c>
    </row>
    <row r="34" spans="1:6" s="6" customFormat="1" x14ac:dyDescent="0.2">
      <c r="A34" s="110"/>
      <c r="B34" s="98"/>
      <c r="C34" s="98"/>
      <c r="D34" s="111"/>
      <c r="E34" s="121"/>
      <c r="F34" s="121"/>
    </row>
    <row r="35" spans="1:6" s="14" customFormat="1" ht="15" x14ac:dyDescent="0.25">
      <c r="A35" s="126" t="s">
        <v>13</v>
      </c>
      <c r="B35" s="104" t="s">
        <v>14</v>
      </c>
      <c r="C35" s="105" t="s">
        <v>0</v>
      </c>
      <c r="D35" s="105" t="s">
        <v>1</v>
      </c>
      <c r="E35" s="120" t="s">
        <v>332</v>
      </c>
      <c r="F35" s="105" t="s">
        <v>240</v>
      </c>
    </row>
    <row r="36" spans="1:6" s="6" customFormat="1" ht="38.25" x14ac:dyDescent="0.2">
      <c r="A36" s="106" t="s">
        <v>461</v>
      </c>
      <c r="B36" s="371" t="s">
        <v>440</v>
      </c>
      <c r="C36" s="107" t="s">
        <v>441</v>
      </c>
      <c r="D36" s="152"/>
      <c r="E36" s="152"/>
      <c r="F36" s="119"/>
    </row>
    <row r="37" spans="1:6" s="6" customFormat="1" ht="25.5" x14ac:dyDescent="0.2">
      <c r="A37" s="108"/>
      <c r="B37" s="372"/>
      <c r="C37" s="107" t="s">
        <v>442</v>
      </c>
      <c r="D37" s="152"/>
      <c r="E37" s="152"/>
      <c r="F37" s="119"/>
    </row>
    <row r="38" spans="1:6" s="6" customFormat="1" ht="25.5" x14ac:dyDescent="0.2">
      <c r="A38" s="108"/>
      <c r="B38" s="372"/>
      <c r="C38" s="107" t="s">
        <v>443</v>
      </c>
      <c r="D38" s="152"/>
      <c r="E38" s="152"/>
      <c r="F38" s="119"/>
    </row>
    <row r="39" spans="1:6" s="6" customFormat="1" ht="25.5" x14ac:dyDescent="0.2">
      <c r="A39" s="109"/>
      <c r="B39" s="373"/>
      <c r="C39" s="107" t="s">
        <v>444</v>
      </c>
      <c r="D39" s="152"/>
      <c r="E39" s="152"/>
      <c r="F39" s="119"/>
    </row>
    <row r="40" spans="1:6" s="6" customFormat="1" ht="15" x14ac:dyDescent="0.2">
      <c r="A40" s="110"/>
      <c r="B40" s="98"/>
      <c r="C40" s="111"/>
      <c r="D40" s="153"/>
      <c r="E40" s="121" t="s">
        <v>273</v>
      </c>
      <c r="F40" s="113" t="str">
        <f>IF(COUNT(F36:F39)=0,"N/A",SUM(F36:F39)/COUNT(F36:F39))</f>
        <v>N/A</v>
      </c>
    </row>
    <row r="41" spans="1:6" s="6" customFormat="1" x14ac:dyDescent="0.2">
      <c r="A41" s="110"/>
      <c r="B41" s="98"/>
      <c r="C41" s="111"/>
      <c r="D41" s="153"/>
      <c r="E41" s="121"/>
      <c r="F41" s="153"/>
    </row>
    <row r="42" spans="1:6" s="14" customFormat="1" ht="15" x14ac:dyDescent="0.25">
      <c r="A42" s="126" t="s">
        <v>13</v>
      </c>
      <c r="B42" s="104" t="s">
        <v>14</v>
      </c>
      <c r="C42" s="105" t="s">
        <v>0</v>
      </c>
      <c r="D42" s="105" t="s">
        <v>1</v>
      </c>
      <c r="E42" s="120" t="s">
        <v>332</v>
      </c>
      <c r="F42" s="105" t="s">
        <v>240</v>
      </c>
    </row>
    <row r="43" spans="1:6" s="6" customFormat="1" ht="38.25" customHeight="1" x14ac:dyDescent="0.2">
      <c r="A43" s="379" t="s">
        <v>462</v>
      </c>
      <c r="B43" s="380" t="s">
        <v>501</v>
      </c>
      <c r="C43" s="107" t="s">
        <v>502</v>
      </c>
      <c r="D43" s="152"/>
      <c r="E43" s="152"/>
      <c r="F43" s="119"/>
    </row>
    <row r="44" spans="1:6" s="6" customFormat="1" x14ac:dyDescent="0.2">
      <c r="A44" s="379"/>
      <c r="B44" s="380"/>
      <c r="C44" s="107" t="s">
        <v>503</v>
      </c>
      <c r="D44" s="152"/>
      <c r="E44" s="152"/>
      <c r="F44" s="119"/>
    </row>
    <row r="45" spans="1:6" s="6" customFormat="1" ht="15" x14ac:dyDescent="0.2">
      <c r="A45" s="110"/>
      <c r="B45" s="98"/>
      <c r="C45" s="111"/>
      <c r="D45" s="153"/>
      <c r="E45" s="121" t="s">
        <v>273</v>
      </c>
      <c r="F45" s="113" t="str">
        <f>IF(COUNT(F43:F44)=0,"N/A",SUM(F43:F44)/COUNT(F43:F44))</f>
        <v>N/A</v>
      </c>
    </row>
    <row r="46" spans="1:6" s="6" customFormat="1" x14ac:dyDescent="0.2">
      <c r="A46" s="99" t="s">
        <v>454</v>
      </c>
      <c r="B46" s="98"/>
      <c r="C46" s="111"/>
      <c r="D46" s="153"/>
      <c r="E46" s="159"/>
      <c r="F46" s="159"/>
    </row>
    <row r="47" spans="1:6" s="14" customFormat="1" ht="15" x14ac:dyDescent="0.25">
      <c r="A47" s="126" t="s">
        <v>13</v>
      </c>
      <c r="B47" s="104" t="s">
        <v>14</v>
      </c>
      <c r="C47" s="105" t="s">
        <v>0</v>
      </c>
      <c r="D47" s="105" t="s">
        <v>1</v>
      </c>
      <c r="E47" s="120" t="s">
        <v>332</v>
      </c>
      <c r="F47" s="105" t="s">
        <v>240</v>
      </c>
    </row>
    <row r="48" spans="1:6" s="6" customFormat="1" ht="25.5" x14ac:dyDescent="0.2">
      <c r="A48" s="106" t="s">
        <v>108</v>
      </c>
      <c r="B48" s="371" t="s">
        <v>455</v>
      </c>
      <c r="C48" s="107" t="s">
        <v>456</v>
      </c>
      <c r="D48" s="152"/>
      <c r="E48" s="152"/>
      <c r="F48" s="119"/>
    </row>
    <row r="49" spans="1:6" s="6" customFormat="1" x14ac:dyDescent="0.2">
      <c r="A49" s="108"/>
      <c r="B49" s="372"/>
      <c r="C49" s="107" t="s">
        <v>457</v>
      </c>
      <c r="D49" s="152"/>
      <c r="E49" s="152"/>
      <c r="F49" s="119"/>
    </row>
    <row r="50" spans="1:6" s="6" customFormat="1" ht="25.5" x14ac:dyDescent="0.2">
      <c r="A50" s="108"/>
      <c r="B50" s="372"/>
      <c r="C50" s="107" t="s">
        <v>458</v>
      </c>
      <c r="D50" s="152"/>
      <c r="E50" s="152"/>
      <c r="F50" s="119"/>
    </row>
    <row r="51" spans="1:6" s="6" customFormat="1" ht="25.5" x14ac:dyDescent="0.2">
      <c r="A51" s="108"/>
      <c r="B51" s="372"/>
      <c r="C51" s="107" t="s">
        <v>459</v>
      </c>
      <c r="D51" s="152"/>
      <c r="E51" s="152"/>
      <c r="F51" s="119"/>
    </row>
    <row r="52" spans="1:6" s="6" customFormat="1" ht="25.5" x14ac:dyDescent="0.2">
      <c r="A52" s="109"/>
      <c r="B52" s="373"/>
      <c r="C52" s="107" t="s">
        <v>460</v>
      </c>
      <c r="D52" s="152"/>
      <c r="E52" s="152"/>
      <c r="F52" s="119"/>
    </row>
    <row r="53" spans="1:6" s="6" customFormat="1" ht="15" x14ac:dyDescent="0.2">
      <c r="A53" s="110"/>
      <c r="B53" s="98"/>
      <c r="C53" s="111"/>
      <c r="D53" s="153"/>
      <c r="E53" s="121" t="s">
        <v>273</v>
      </c>
      <c r="F53" s="113" t="str">
        <f>IF(COUNT(F48:F52)=0,"N/A",SUM(F48:F52)/COUNT(F48:F52))</f>
        <v>N/A</v>
      </c>
    </row>
    <row r="54" spans="1:6" s="6" customFormat="1" x14ac:dyDescent="0.2">
      <c r="A54" s="99" t="s">
        <v>450</v>
      </c>
      <c r="B54" s="98"/>
      <c r="C54" s="98"/>
      <c r="D54" s="111"/>
      <c r="E54" s="159"/>
      <c r="F54" s="124"/>
    </row>
    <row r="55" spans="1:6" s="14" customFormat="1" ht="15" x14ac:dyDescent="0.25">
      <c r="A55" s="126" t="s">
        <v>13</v>
      </c>
      <c r="B55" s="104" t="s">
        <v>14</v>
      </c>
      <c r="C55" s="105" t="s">
        <v>0</v>
      </c>
      <c r="D55" s="105" t="s">
        <v>1</v>
      </c>
      <c r="E55" s="120" t="s">
        <v>332</v>
      </c>
      <c r="F55" s="105" t="s">
        <v>240</v>
      </c>
    </row>
    <row r="56" spans="1:6" s="6" customFormat="1" x14ac:dyDescent="0.2">
      <c r="A56" s="106" t="s">
        <v>451</v>
      </c>
      <c r="B56" s="371" t="s">
        <v>24</v>
      </c>
      <c r="C56" s="107" t="s">
        <v>215</v>
      </c>
      <c r="D56" s="152"/>
      <c r="E56" s="152"/>
      <c r="F56" s="119"/>
    </row>
    <row r="57" spans="1:6" s="6" customFormat="1" ht="25.5" x14ac:dyDescent="0.2">
      <c r="A57" s="108"/>
      <c r="B57" s="372"/>
      <c r="C57" s="107" t="s">
        <v>26</v>
      </c>
      <c r="D57" s="152"/>
      <c r="E57" s="152"/>
      <c r="F57" s="119"/>
    </row>
    <row r="58" spans="1:6" s="6" customFormat="1" ht="51" x14ac:dyDescent="0.2">
      <c r="A58" s="108"/>
      <c r="B58" s="372"/>
      <c r="C58" s="107" t="s">
        <v>504</v>
      </c>
      <c r="D58" s="152"/>
      <c r="E58" s="152"/>
      <c r="F58" s="119"/>
    </row>
    <row r="59" spans="1:6" s="6" customFormat="1" ht="25.5" x14ac:dyDescent="0.2">
      <c r="A59" s="108"/>
      <c r="B59" s="372"/>
      <c r="C59" s="107" t="s">
        <v>216</v>
      </c>
      <c r="D59" s="152"/>
      <c r="E59" s="152"/>
      <c r="F59" s="119"/>
    </row>
    <row r="60" spans="1:6" s="6" customFormat="1" ht="25.5" x14ac:dyDescent="0.2">
      <c r="A60" s="109"/>
      <c r="B60" s="373"/>
      <c r="C60" s="107" t="s">
        <v>25</v>
      </c>
      <c r="D60" s="152"/>
      <c r="E60" s="152"/>
      <c r="F60" s="119"/>
    </row>
    <row r="61" spans="1:6" s="6" customFormat="1" ht="15" x14ac:dyDescent="0.2">
      <c r="A61" s="110"/>
      <c r="B61" s="98"/>
      <c r="C61" s="111"/>
      <c r="D61" s="153"/>
      <c r="E61" s="121" t="s">
        <v>273</v>
      </c>
      <c r="F61" s="113" t="str">
        <f>IF(COUNT(F56:F60)=0,"N/A",SUM(F56:F60)/COUNT(F56:F60))</f>
        <v>N/A</v>
      </c>
    </row>
    <row r="62" spans="1:6" s="6" customFormat="1" x14ac:dyDescent="0.2">
      <c r="A62" s="110"/>
      <c r="B62" s="98"/>
      <c r="C62" s="111"/>
      <c r="D62" s="153"/>
      <c r="E62" s="159"/>
      <c r="F62" s="124"/>
    </row>
    <row r="63" spans="1:6" s="14" customFormat="1" ht="15" x14ac:dyDescent="0.25">
      <c r="A63" s="126" t="s">
        <v>13</v>
      </c>
      <c r="B63" s="104" t="s">
        <v>14</v>
      </c>
      <c r="C63" s="105" t="s">
        <v>0</v>
      </c>
      <c r="D63" s="105" t="s">
        <v>1</v>
      </c>
      <c r="E63" s="120" t="s">
        <v>332</v>
      </c>
      <c r="F63" s="105" t="s">
        <v>240</v>
      </c>
    </row>
    <row r="64" spans="1:6" s="6" customFormat="1" ht="25.5" x14ac:dyDescent="0.2">
      <c r="A64" s="115" t="s">
        <v>452</v>
      </c>
      <c r="B64" s="107" t="s">
        <v>27</v>
      </c>
      <c r="C64" s="144" t="s">
        <v>272</v>
      </c>
      <c r="D64" s="152"/>
      <c r="E64" s="152"/>
      <c r="F64" s="119"/>
    </row>
    <row r="65" spans="1:6" s="6" customFormat="1" ht="15" x14ac:dyDescent="0.2">
      <c r="A65" s="110"/>
      <c r="B65" s="98"/>
      <c r="C65" s="111"/>
      <c r="D65" s="153"/>
      <c r="E65" s="121" t="s">
        <v>273</v>
      </c>
      <c r="F65" s="113" t="str">
        <f>IF(COUNT(F64)=0,"N/A",SUM(F64)/COUNT(F64))</f>
        <v>N/A</v>
      </c>
    </row>
    <row r="66" spans="1:6" s="6" customFormat="1" x14ac:dyDescent="0.2">
      <c r="A66" s="99"/>
      <c r="B66" s="98"/>
      <c r="C66" s="98"/>
      <c r="D66" s="111"/>
      <c r="E66" s="159"/>
      <c r="F66" s="124"/>
    </row>
    <row r="67" spans="1:6" s="14" customFormat="1" ht="15" x14ac:dyDescent="0.25">
      <c r="A67" s="126" t="s">
        <v>13</v>
      </c>
      <c r="B67" s="104" t="s">
        <v>14</v>
      </c>
      <c r="C67" s="105" t="s">
        <v>0</v>
      </c>
      <c r="D67" s="105" t="s">
        <v>1</v>
      </c>
      <c r="E67" s="120" t="s">
        <v>332</v>
      </c>
      <c r="F67" s="105" t="s">
        <v>240</v>
      </c>
    </row>
    <row r="68" spans="1:6" s="6" customFormat="1" ht="51" x14ac:dyDescent="0.2">
      <c r="A68" s="106" t="s">
        <v>453</v>
      </c>
      <c r="B68" s="371" t="s">
        <v>435</v>
      </c>
      <c r="C68" s="107" t="s">
        <v>436</v>
      </c>
      <c r="D68" s="152"/>
      <c r="E68" s="152"/>
      <c r="F68" s="119"/>
    </row>
    <row r="69" spans="1:6" s="6" customFormat="1" x14ac:dyDescent="0.2">
      <c r="A69" s="108"/>
      <c r="B69" s="372"/>
      <c r="C69" s="107" t="s">
        <v>437</v>
      </c>
      <c r="D69" s="152"/>
      <c r="E69" s="152"/>
      <c r="F69" s="119"/>
    </row>
    <row r="70" spans="1:6" s="6" customFormat="1" ht="76.5" x14ac:dyDescent="0.2">
      <c r="A70" s="108"/>
      <c r="B70" s="372"/>
      <c r="C70" s="107" t="s">
        <v>438</v>
      </c>
      <c r="D70" s="152"/>
      <c r="E70" s="152"/>
      <c r="F70" s="119"/>
    </row>
    <row r="71" spans="1:6" s="6" customFormat="1" ht="25.5" x14ac:dyDescent="0.2">
      <c r="A71" s="108"/>
      <c r="B71" s="372"/>
      <c r="C71" s="107" t="s">
        <v>439</v>
      </c>
      <c r="D71" s="152"/>
      <c r="E71" s="152"/>
      <c r="F71" s="119"/>
    </row>
    <row r="72" spans="1:6" s="6" customFormat="1" ht="25.5" x14ac:dyDescent="0.2">
      <c r="A72" s="109"/>
      <c r="B72" s="373"/>
      <c r="C72" s="107" t="s">
        <v>25</v>
      </c>
      <c r="D72" s="152"/>
      <c r="E72" s="152"/>
      <c r="F72" s="119"/>
    </row>
    <row r="73" spans="1:6" s="6" customFormat="1" ht="15" x14ac:dyDescent="0.2">
      <c r="A73" s="110"/>
      <c r="B73" s="98"/>
      <c r="C73" s="111"/>
      <c r="D73" s="153"/>
      <c r="E73" s="121" t="s">
        <v>273</v>
      </c>
      <c r="F73" s="113" t="str">
        <f>IF(COUNT(F68:F72)=0,"N/A",SUM(F68:F72)/COUNT(F68:F72))</f>
        <v>N/A</v>
      </c>
    </row>
    <row r="74" spans="1:6" s="6" customFormat="1" x14ac:dyDescent="0.2">
      <c r="A74" s="99" t="s">
        <v>469</v>
      </c>
      <c r="B74" s="98"/>
      <c r="C74" s="111"/>
      <c r="D74" s="153"/>
      <c r="E74" s="159"/>
      <c r="F74" s="159"/>
    </row>
    <row r="75" spans="1:6" s="14" customFormat="1" ht="15" x14ac:dyDescent="0.25">
      <c r="A75" s="126" t="s">
        <v>13</v>
      </c>
      <c r="B75" s="104" t="s">
        <v>14</v>
      </c>
      <c r="C75" s="105" t="s">
        <v>0</v>
      </c>
      <c r="D75" s="105" t="s">
        <v>1</v>
      </c>
      <c r="E75" s="120" t="s">
        <v>332</v>
      </c>
      <c r="F75" s="105" t="s">
        <v>240</v>
      </c>
    </row>
    <row r="76" spans="1:6" s="6" customFormat="1" ht="39.75" customHeight="1" x14ac:dyDescent="0.2">
      <c r="A76" s="115" t="s">
        <v>470</v>
      </c>
      <c r="B76" s="195" t="s">
        <v>471</v>
      </c>
      <c r="C76" s="107" t="s">
        <v>472</v>
      </c>
      <c r="D76" s="152"/>
      <c r="E76" s="152"/>
      <c r="F76" s="119"/>
    </row>
    <row r="77" spans="1:6" s="6" customFormat="1" ht="15" x14ac:dyDescent="0.2">
      <c r="A77" s="110"/>
      <c r="B77" s="98"/>
      <c r="C77" s="111"/>
      <c r="D77" s="153"/>
      <c r="E77" s="121" t="s">
        <v>273</v>
      </c>
      <c r="F77" s="113" t="str">
        <f>IF(COUNT(F76)=0,"N/A",SUM(F76)/COUNT(F76))</f>
        <v>N/A</v>
      </c>
    </row>
  </sheetData>
  <mergeCells count="10">
    <mergeCell ref="B4:B9"/>
    <mergeCell ref="B13:B18"/>
    <mergeCell ref="B29:B32"/>
    <mergeCell ref="B56:B60"/>
    <mergeCell ref="B43:B44"/>
    <mergeCell ref="A43:A44"/>
    <mergeCell ref="B68:B72"/>
    <mergeCell ref="B36:B39"/>
    <mergeCell ref="B22:B25"/>
    <mergeCell ref="B48:B52"/>
  </mergeCells>
  <conditionalFormatting sqref="F56:F61 F64:F65 F68:F73 F48:F53 F43:F45 F36:F40 F22:F26 F10 F13:F19 F29:F33 F76:F77">
    <cfRule type="cellIs" dxfId="961" priority="1138" operator="equal">
      <formula>5</formula>
    </cfRule>
    <cfRule type="cellIs" dxfId="960" priority="1139" operator="equal">
      <formula>3</formula>
    </cfRule>
    <cfRule type="cellIs" dxfId="959" priority="1140" operator="equal">
      <formula>1</formula>
    </cfRule>
  </conditionalFormatting>
  <conditionalFormatting sqref="F61 F65 F73 F40 F48:F53 F45 F26 F19 F10 F33 F76:F77">
    <cfRule type="cellIs" dxfId="958" priority="1135" operator="greaterThanOrEqual">
      <formula>4</formula>
    </cfRule>
    <cfRule type="cellIs" dxfId="957" priority="1136" operator="greaterThanOrEqual">
      <formula>3</formula>
    </cfRule>
    <cfRule type="cellIs" dxfId="956" priority="1137" operator="greaterThanOrEqual">
      <formula>0</formula>
    </cfRule>
  </conditionalFormatting>
  <conditionalFormatting sqref="F56:F61 F64:F65 F68:F73 F48:F53 F43:F45 F36:F40 F22:F26 F10 F13:F19 F29:F33 F76:F77">
    <cfRule type="cellIs" dxfId="955" priority="1055" operator="equal">
      <formula>4</formula>
    </cfRule>
    <cfRule type="cellIs" dxfId="954" priority="1056" operator="equal">
      <formula>3</formula>
    </cfRule>
    <cfRule type="cellIs" dxfId="953" priority="1057" operator="equal">
      <formula>2</formula>
    </cfRule>
    <cfRule type="cellIs" dxfId="952" priority="1058" operator="equal">
      <formula>1</formula>
    </cfRule>
  </conditionalFormatting>
  <conditionalFormatting sqref="F61 F65 F73 F40 F48:F53 F45 F26 F19 F10 F33 F76:F77">
    <cfRule type="cellIs" dxfId="951" priority="907" stopIfTrue="1" operator="equal">
      <formula>""""""</formula>
    </cfRule>
    <cfRule type="cellIs" dxfId="950" priority="908" stopIfTrue="1" operator="equal">
      <formula>"R"</formula>
    </cfRule>
    <cfRule type="cellIs" dxfId="949" priority="909" stopIfTrue="1" operator="equal">
      <formula>"y"</formula>
    </cfRule>
    <cfRule type="cellIs" dxfId="948" priority="910" stopIfTrue="1" operator="equal">
      <formula>"G"</formula>
    </cfRule>
  </conditionalFormatting>
  <conditionalFormatting sqref="F61 F65 F73 F40 F48:F53 F45 F26 F19 F4:F10 F33 F76:F77">
    <cfRule type="cellIs" dxfId="947" priority="827" operator="equal">
      <formula>4</formula>
    </cfRule>
  </conditionalFormatting>
  <conditionalFormatting sqref="F61 F65 F73 F40 F48:F53 F45 F26 F19 F4:F10 F33 F76:F77">
    <cfRule type="cellIs" dxfId="946" priority="828" operator="greaterThan">
      <formula>2.51</formula>
    </cfRule>
    <cfRule type="cellIs" dxfId="945" priority="829" operator="greaterThan">
      <formula>1.51</formula>
    </cfRule>
    <cfRule type="cellIs" dxfId="944" priority="830" operator="greaterThanOrEqual">
      <formula>0</formula>
    </cfRule>
  </conditionalFormatting>
  <conditionalFormatting sqref="F56:F60 F64 F68:F72 F43:F44 F48:F52 F36:F39 F29:F32 F13:F18 F22:F25 F76">
    <cfRule type="cellIs" dxfId="943" priority="809" operator="equal">
      <formula>4</formula>
    </cfRule>
    <cfRule type="cellIs" dxfId="942" priority="810" operator="greaterThanOrEqual">
      <formula>3</formula>
    </cfRule>
    <cfRule type="cellIs" dxfId="941" priority="811" operator="greaterThanOrEqual">
      <formula>2</formula>
    </cfRule>
    <cfRule type="cellIs" dxfId="940" priority="812" operator="greaterThanOrEqual">
      <formula>0</formula>
    </cfRule>
  </conditionalFormatting>
  <conditionalFormatting sqref="F65 F61 F73 F40 F48:F53 F45 F26 F19 F10 F33 F76:F77">
    <cfRule type="cellIs" dxfId="939" priority="594" operator="equal">
      <formula>4</formula>
    </cfRule>
    <cfRule type="cellIs" dxfId="938" priority="595" operator="greaterThanOrEqual">
      <formula>3</formula>
    </cfRule>
    <cfRule type="cellIs" dxfId="937" priority="596" operator="greaterThanOrEqual">
      <formula>2</formula>
    </cfRule>
    <cfRule type="cellIs" dxfId="936" priority="597" operator="equal">
      <formula>0</formula>
    </cfRule>
  </conditionalFormatting>
  <conditionalFormatting sqref="F65 F61 F73 F40 F48:F53 F45 F26 F19 F10 F33 F76:F77">
    <cfRule type="cellIs" dxfId="935" priority="586" operator="equal">
      <formula>4</formula>
    </cfRule>
    <cfRule type="cellIs" dxfId="934" priority="587" operator="greaterThanOrEqual">
      <formula>2.55</formula>
    </cfRule>
    <cfRule type="cellIs" dxfId="933" priority="588" operator="greaterThanOrEqual">
      <formula>2</formula>
    </cfRule>
    <cfRule type="cellIs" dxfId="932" priority="589" operator="greaterThanOrEqual">
      <formula>0</formula>
    </cfRule>
  </conditionalFormatting>
  <conditionalFormatting sqref="F10">
    <cfRule type="cellIs" dxfId="931" priority="271" operator="equal">
      <formula>"N/A"</formula>
    </cfRule>
    <cfRule type="cellIs" dxfId="930" priority="272" operator="equal">
      <formula>4</formula>
    </cfRule>
    <cfRule type="cellIs" dxfId="929" priority="273" operator="greaterThanOrEqual">
      <formula>2.55</formula>
    </cfRule>
    <cfRule type="cellIs" dxfId="928" priority="274" operator="greaterThanOrEqual">
      <formula>2</formula>
    </cfRule>
    <cfRule type="cellIs" dxfId="927" priority="275" operator="greaterThanOrEqual">
      <formula>0</formula>
    </cfRule>
  </conditionalFormatting>
  <conditionalFormatting sqref="F10">
    <cfRule type="cellIs" dxfId="926" priority="266" operator="equal">
      <formula>"N/A"</formula>
    </cfRule>
    <cfRule type="cellIs" dxfId="925" priority="267" operator="equal">
      <formula>4</formula>
    </cfRule>
    <cfRule type="cellIs" dxfId="924" priority="268" operator="greaterThanOrEqual">
      <formula>2.55</formula>
    </cfRule>
    <cfRule type="cellIs" dxfId="923" priority="269" operator="greaterThanOrEqual">
      <formula>2</formula>
    </cfRule>
    <cfRule type="cellIs" dxfId="922" priority="270" operator="greaterThanOrEqual">
      <formula>0</formula>
    </cfRule>
  </conditionalFormatting>
  <conditionalFormatting sqref="F10">
    <cfRule type="cellIs" dxfId="921" priority="261" operator="equal">
      <formula>"N/A"</formula>
    </cfRule>
    <cfRule type="cellIs" dxfId="920" priority="262" operator="equal">
      <formula>4</formula>
    </cfRule>
    <cfRule type="cellIs" dxfId="919" priority="263" operator="greaterThanOrEqual">
      <formula>2.55</formula>
    </cfRule>
    <cfRule type="cellIs" dxfId="918" priority="264" operator="greaterThanOrEqual">
      <formula>2</formula>
    </cfRule>
    <cfRule type="cellIs" dxfId="917" priority="265" operator="greaterThanOrEqual">
      <formula>0</formula>
    </cfRule>
  </conditionalFormatting>
  <conditionalFormatting sqref="F10">
    <cfRule type="cellIs" dxfId="916" priority="257" operator="equal">
      <formula>4</formula>
    </cfRule>
    <cfRule type="cellIs" dxfId="915" priority="258" operator="greaterThanOrEqual">
      <formula>2.55</formula>
    </cfRule>
    <cfRule type="cellIs" dxfId="914" priority="259" operator="greaterThanOrEqual">
      <formula>2</formula>
    </cfRule>
    <cfRule type="cellIs" dxfId="913" priority="260" operator="greaterThanOrEqual">
      <formula>0</formula>
    </cfRule>
  </conditionalFormatting>
  <conditionalFormatting sqref="F10">
    <cfRule type="cellIs" dxfId="912" priority="256" operator="equal">
      <formula>"N/A"</formula>
    </cfRule>
  </conditionalFormatting>
  <conditionalFormatting sqref="F10">
    <cfRule type="cellIs" dxfId="911" priority="252" operator="equal">
      <formula>4</formula>
    </cfRule>
    <cfRule type="cellIs" dxfId="910" priority="253" operator="greaterThanOrEqual">
      <formula>2.55</formula>
    </cfRule>
    <cfRule type="cellIs" dxfId="909" priority="254" operator="greaterThanOrEqual">
      <formula>2</formula>
    </cfRule>
    <cfRule type="cellIs" dxfId="908" priority="255" operator="greaterThanOrEqual">
      <formula>0</formula>
    </cfRule>
  </conditionalFormatting>
  <conditionalFormatting sqref="F10">
    <cfRule type="cellIs" dxfId="907" priority="251" operator="equal">
      <formula>"N/A"</formula>
    </cfRule>
  </conditionalFormatting>
  <conditionalFormatting sqref="F19">
    <cfRule type="cellIs" dxfId="906" priority="246" operator="equal">
      <formula>"N/A"</formula>
    </cfRule>
    <cfRule type="cellIs" dxfId="905" priority="247" operator="equal">
      <formula>4</formula>
    </cfRule>
    <cfRule type="cellIs" dxfId="904" priority="248" operator="greaterThanOrEqual">
      <formula>2.55</formula>
    </cfRule>
    <cfRule type="cellIs" dxfId="903" priority="249" operator="greaterThanOrEqual">
      <formula>2</formula>
    </cfRule>
    <cfRule type="cellIs" dxfId="902" priority="250" operator="greaterThanOrEqual">
      <formula>0</formula>
    </cfRule>
  </conditionalFormatting>
  <conditionalFormatting sqref="F19">
    <cfRule type="cellIs" dxfId="901" priority="241" operator="equal">
      <formula>"N/A"</formula>
    </cfRule>
    <cfRule type="cellIs" dxfId="900" priority="242" operator="equal">
      <formula>4</formula>
    </cfRule>
    <cfRule type="cellIs" dxfId="899" priority="243" operator="greaterThanOrEqual">
      <formula>2.55</formula>
    </cfRule>
    <cfRule type="cellIs" dxfId="898" priority="244" operator="greaterThanOrEqual">
      <formula>2</formula>
    </cfRule>
    <cfRule type="cellIs" dxfId="897" priority="245" operator="greaterThanOrEqual">
      <formula>0</formula>
    </cfRule>
  </conditionalFormatting>
  <conditionalFormatting sqref="F19">
    <cfRule type="cellIs" dxfId="896" priority="236" operator="equal">
      <formula>"N/A"</formula>
    </cfRule>
    <cfRule type="cellIs" dxfId="895" priority="237" operator="equal">
      <formula>4</formula>
    </cfRule>
    <cfRule type="cellIs" dxfId="894" priority="238" operator="greaterThanOrEqual">
      <formula>2.55</formula>
    </cfRule>
    <cfRule type="cellIs" dxfId="893" priority="239" operator="greaterThanOrEqual">
      <formula>2</formula>
    </cfRule>
    <cfRule type="cellIs" dxfId="892" priority="240" operator="greaterThanOrEqual">
      <formula>0</formula>
    </cfRule>
  </conditionalFormatting>
  <conditionalFormatting sqref="F19">
    <cfRule type="cellIs" dxfId="891" priority="232" operator="equal">
      <formula>4</formula>
    </cfRule>
    <cfRule type="cellIs" dxfId="890" priority="233" operator="greaterThanOrEqual">
      <formula>2.55</formula>
    </cfRule>
    <cfRule type="cellIs" dxfId="889" priority="234" operator="greaterThanOrEqual">
      <formula>2</formula>
    </cfRule>
    <cfRule type="cellIs" dxfId="888" priority="235" operator="greaterThanOrEqual">
      <formula>0</formula>
    </cfRule>
  </conditionalFormatting>
  <conditionalFormatting sqref="F19">
    <cfRule type="cellIs" dxfId="887" priority="231" operator="equal">
      <formula>"N/A"</formula>
    </cfRule>
  </conditionalFormatting>
  <conditionalFormatting sqref="F19">
    <cfRule type="cellIs" dxfId="886" priority="227" operator="equal">
      <formula>4</formula>
    </cfRule>
    <cfRule type="cellIs" dxfId="885" priority="228" operator="greaterThanOrEqual">
      <formula>2.55</formula>
    </cfRule>
    <cfRule type="cellIs" dxfId="884" priority="229" operator="greaterThanOrEqual">
      <formula>2</formula>
    </cfRule>
    <cfRule type="cellIs" dxfId="883" priority="230" operator="greaterThanOrEqual">
      <formula>0</formula>
    </cfRule>
  </conditionalFormatting>
  <conditionalFormatting sqref="F19">
    <cfRule type="cellIs" dxfId="882" priority="226" operator="equal">
      <formula>"N/A"</formula>
    </cfRule>
  </conditionalFormatting>
  <conditionalFormatting sqref="F26">
    <cfRule type="cellIs" dxfId="881" priority="221" operator="equal">
      <formula>"N/A"</formula>
    </cfRule>
    <cfRule type="cellIs" dxfId="880" priority="222" operator="equal">
      <formula>4</formula>
    </cfRule>
    <cfRule type="cellIs" dxfId="879" priority="223" operator="greaterThanOrEqual">
      <formula>2.55</formula>
    </cfRule>
    <cfRule type="cellIs" dxfId="878" priority="224" operator="greaterThanOrEqual">
      <formula>2</formula>
    </cfRule>
    <cfRule type="cellIs" dxfId="877" priority="225" operator="greaterThanOrEqual">
      <formula>0</formula>
    </cfRule>
  </conditionalFormatting>
  <conditionalFormatting sqref="F26">
    <cfRule type="cellIs" dxfId="876" priority="216" operator="equal">
      <formula>"N/A"</formula>
    </cfRule>
    <cfRule type="cellIs" dxfId="875" priority="217" operator="equal">
      <formula>4</formula>
    </cfRule>
    <cfRule type="cellIs" dxfId="874" priority="218" operator="greaterThanOrEqual">
      <formula>2.55</formula>
    </cfRule>
    <cfRule type="cellIs" dxfId="873" priority="219" operator="greaterThanOrEqual">
      <formula>2</formula>
    </cfRule>
    <cfRule type="cellIs" dxfId="872" priority="220" operator="greaterThanOrEqual">
      <formula>0</formula>
    </cfRule>
  </conditionalFormatting>
  <conditionalFormatting sqref="F26">
    <cfRule type="cellIs" dxfId="871" priority="211" operator="equal">
      <formula>"N/A"</formula>
    </cfRule>
    <cfRule type="cellIs" dxfId="870" priority="212" operator="equal">
      <formula>4</formula>
    </cfRule>
    <cfRule type="cellIs" dxfId="869" priority="213" operator="greaterThanOrEqual">
      <formula>2.55</formula>
    </cfRule>
    <cfRule type="cellIs" dxfId="868" priority="214" operator="greaterThanOrEqual">
      <formula>2</formula>
    </cfRule>
    <cfRule type="cellIs" dxfId="867" priority="215" operator="greaterThanOrEqual">
      <formula>0</formula>
    </cfRule>
  </conditionalFormatting>
  <conditionalFormatting sqref="F26">
    <cfRule type="cellIs" dxfId="866" priority="207" operator="equal">
      <formula>4</formula>
    </cfRule>
    <cfRule type="cellIs" dxfId="865" priority="208" operator="greaterThanOrEqual">
      <formula>2.55</formula>
    </cfRule>
    <cfRule type="cellIs" dxfId="864" priority="209" operator="greaterThanOrEqual">
      <formula>2</formula>
    </cfRule>
    <cfRule type="cellIs" dxfId="863" priority="210" operator="greaterThanOrEqual">
      <formula>0</formula>
    </cfRule>
  </conditionalFormatting>
  <conditionalFormatting sqref="F26">
    <cfRule type="cellIs" dxfId="862" priority="206" operator="equal">
      <formula>"N/A"</formula>
    </cfRule>
  </conditionalFormatting>
  <conditionalFormatting sqref="F26">
    <cfRule type="cellIs" dxfId="861" priority="202" operator="equal">
      <formula>4</formula>
    </cfRule>
    <cfRule type="cellIs" dxfId="860" priority="203" operator="greaterThanOrEqual">
      <formula>2.55</formula>
    </cfRule>
    <cfRule type="cellIs" dxfId="859" priority="204" operator="greaterThanOrEqual">
      <formula>2</formula>
    </cfRule>
    <cfRule type="cellIs" dxfId="858" priority="205" operator="greaterThanOrEqual">
      <formula>0</formula>
    </cfRule>
  </conditionalFormatting>
  <conditionalFormatting sqref="F26">
    <cfRule type="cellIs" dxfId="857" priority="201" operator="equal">
      <formula>"N/A"</formula>
    </cfRule>
  </conditionalFormatting>
  <conditionalFormatting sqref="F33">
    <cfRule type="cellIs" dxfId="856" priority="196" operator="equal">
      <formula>"N/A"</formula>
    </cfRule>
    <cfRule type="cellIs" dxfId="855" priority="197" operator="equal">
      <formula>4</formula>
    </cfRule>
    <cfRule type="cellIs" dxfId="854" priority="198" operator="greaterThanOrEqual">
      <formula>2.55</formula>
    </cfRule>
    <cfRule type="cellIs" dxfId="853" priority="199" operator="greaterThanOrEqual">
      <formula>2</formula>
    </cfRule>
    <cfRule type="cellIs" dxfId="852" priority="200" operator="greaterThanOrEqual">
      <formula>0</formula>
    </cfRule>
  </conditionalFormatting>
  <conditionalFormatting sqref="F33">
    <cfRule type="cellIs" dxfId="851" priority="191" operator="equal">
      <formula>"N/A"</formula>
    </cfRule>
    <cfRule type="cellIs" dxfId="850" priority="192" operator="equal">
      <formula>4</formula>
    </cfRule>
    <cfRule type="cellIs" dxfId="849" priority="193" operator="greaterThanOrEqual">
      <formula>2.55</formula>
    </cfRule>
    <cfRule type="cellIs" dxfId="848" priority="194" operator="greaterThanOrEqual">
      <formula>2</formula>
    </cfRule>
    <cfRule type="cellIs" dxfId="847" priority="195" operator="greaterThanOrEqual">
      <formula>0</formula>
    </cfRule>
  </conditionalFormatting>
  <conditionalFormatting sqref="F33">
    <cfRule type="cellIs" dxfId="846" priority="186" operator="equal">
      <formula>"N/A"</formula>
    </cfRule>
    <cfRule type="cellIs" dxfId="845" priority="187" operator="equal">
      <formula>4</formula>
    </cfRule>
    <cfRule type="cellIs" dxfId="844" priority="188" operator="greaterThanOrEqual">
      <formula>2.55</formula>
    </cfRule>
    <cfRule type="cellIs" dxfId="843" priority="189" operator="greaterThanOrEqual">
      <formula>2</formula>
    </cfRule>
    <cfRule type="cellIs" dxfId="842" priority="190" operator="greaterThanOrEqual">
      <formula>0</formula>
    </cfRule>
  </conditionalFormatting>
  <conditionalFormatting sqref="F33">
    <cfRule type="cellIs" dxfId="841" priority="182" operator="equal">
      <formula>4</formula>
    </cfRule>
    <cfRule type="cellIs" dxfId="840" priority="183" operator="greaterThanOrEqual">
      <formula>2.55</formula>
    </cfRule>
    <cfRule type="cellIs" dxfId="839" priority="184" operator="greaterThanOrEqual">
      <formula>2</formula>
    </cfRule>
    <cfRule type="cellIs" dxfId="838" priority="185" operator="greaterThanOrEqual">
      <formula>0</formula>
    </cfRule>
  </conditionalFormatting>
  <conditionalFormatting sqref="F33">
    <cfRule type="cellIs" dxfId="837" priority="181" operator="equal">
      <formula>"N/A"</formula>
    </cfRule>
  </conditionalFormatting>
  <conditionalFormatting sqref="F33">
    <cfRule type="cellIs" dxfId="836" priority="177" operator="equal">
      <formula>4</formula>
    </cfRule>
    <cfRule type="cellIs" dxfId="835" priority="178" operator="greaterThanOrEqual">
      <formula>2.55</formula>
    </cfRule>
    <cfRule type="cellIs" dxfId="834" priority="179" operator="greaterThanOrEqual">
      <formula>2</formula>
    </cfRule>
    <cfRule type="cellIs" dxfId="833" priority="180" operator="greaterThanOrEqual">
      <formula>0</formula>
    </cfRule>
  </conditionalFormatting>
  <conditionalFormatting sqref="F33">
    <cfRule type="cellIs" dxfId="832" priority="176" operator="equal">
      <formula>"N/A"</formula>
    </cfRule>
  </conditionalFormatting>
  <conditionalFormatting sqref="F40">
    <cfRule type="cellIs" dxfId="831" priority="171" operator="equal">
      <formula>"N/A"</formula>
    </cfRule>
    <cfRule type="cellIs" dxfId="830" priority="172" operator="equal">
      <formula>4</formula>
    </cfRule>
    <cfRule type="cellIs" dxfId="829" priority="173" operator="greaterThanOrEqual">
      <formula>2.55</formula>
    </cfRule>
    <cfRule type="cellIs" dxfId="828" priority="174" operator="greaterThanOrEqual">
      <formula>2</formula>
    </cfRule>
    <cfRule type="cellIs" dxfId="827" priority="175" operator="greaterThanOrEqual">
      <formula>0</formula>
    </cfRule>
  </conditionalFormatting>
  <conditionalFormatting sqref="F40">
    <cfRule type="cellIs" dxfId="826" priority="166" operator="equal">
      <formula>"N/A"</formula>
    </cfRule>
    <cfRule type="cellIs" dxfId="825" priority="167" operator="equal">
      <formula>4</formula>
    </cfRule>
    <cfRule type="cellIs" dxfId="824" priority="168" operator="greaterThanOrEqual">
      <formula>2.55</formula>
    </cfRule>
    <cfRule type="cellIs" dxfId="823" priority="169" operator="greaterThanOrEqual">
      <formula>2</formula>
    </cfRule>
    <cfRule type="cellIs" dxfId="822" priority="170" operator="greaterThanOrEqual">
      <formula>0</formula>
    </cfRule>
  </conditionalFormatting>
  <conditionalFormatting sqref="F40">
    <cfRule type="cellIs" dxfId="821" priority="161" operator="equal">
      <formula>"N/A"</formula>
    </cfRule>
    <cfRule type="cellIs" dxfId="820" priority="162" operator="equal">
      <formula>4</formula>
    </cfRule>
    <cfRule type="cellIs" dxfId="819" priority="163" operator="greaterThanOrEqual">
      <formula>2.55</formula>
    </cfRule>
    <cfRule type="cellIs" dxfId="818" priority="164" operator="greaterThanOrEqual">
      <formula>2</formula>
    </cfRule>
    <cfRule type="cellIs" dxfId="817" priority="165" operator="greaterThanOrEqual">
      <formula>0</formula>
    </cfRule>
  </conditionalFormatting>
  <conditionalFormatting sqref="F40">
    <cfRule type="cellIs" dxfId="816" priority="157" operator="equal">
      <formula>4</formula>
    </cfRule>
    <cfRule type="cellIs" dxfId="815" priority="158" operator="greaterThanOrEqual">
      <formula>2.55</formula>
    </cfRule>
    <cfRule type="cellIs" dxfId="814" priority="159" operator="greaterThanOrEqual">
      <formula>2</formula>
    </cfRule>
    <cfRule type="cellIs" dxfId="813" priority="160" operator="greaterThanOrEqual">
      <formula>0</formula>
    </cfRule>
  </conditionalFormatting>
  <conditionalFormatting sqref="F40">
    <cfRule type="cellIs" dxfId="812" priority="156" operator="equal">
      <formula>"N/A"</formula>
    </cfRule>
  </conditionalFormatting>
  <conditionalFormatting sqref="F40">
    <cfRule type="cellIs" dxfId="811" priority="152" operator="equal">
      <formula>4</formula>
    </cfRule>
    <cfRule type="cellIs" dxfId="810" priority="153" operator="greaterThanOrEqual">
      <formula>2.55</formula>
    </cfRule>
    <cfRule type="cellIs" dxfId="809" priority="154" operator="greaterThanOrEqual">
      <formula>2</formula>
    </cfRule>
    <cfRule type="cellIs" dxfId="808" priority="155" operator="greaterThanOrEqual">
      <formula>0</formula>
    </cfRule>
  </conditionalFormatting>
  <conditionalFormatting sqref="F40">
    <cfRule type="cellIs" dxfId="807" priority="151" operator="equal">
      <formula>"N/A"</formula>
    </cfRule>
  </conditionalFormatting>
  <conditionalFormatting sqref="F45">
    <cfRule type="cellIs" dxfId="806" priority="146" operator="equal">
      <formula>"N/A"</formula>
    </cfRule>
    <cfRule type="cellIs" dxfId="805" priority="147" operator="equal">
      <formula>4</formula>
    </cfRule>
    <cfRule type="cellIs" dxfId="804" priority="148" operator="greaterThanOrEqual">
      <formula>2.55</formula>
    </cfRule>
    <cfRule type="cellIs" dxfId="803" priority="149" operator="greaterThanOrEqual">
      <formula>2</formula>
    </cfRule>
    <cfRule type="cellIs" dxfId="802" priority="150" operator="greaterThanOrEqual">
      <formula>0</formula>
    </cfRule>
  </conditionalFormatting>
  <conditionalFormatting sqref="F45">
    <cfRule type="cellIs" dxfId="801" priority="141" operator="equal">
      <formula>"N/A"</formula>
    </cfRule>
    <cfRule type="cellIs" dxfId="800" priority="142" operator="equal">
      <formula>4</formula>
    </cfRule>
    <cfRule type="cellIs" dxfId="799" priority="143" operator="greaterThanOrEqual">
      <formula>2.55</formula>
    </cfRule>
    <cfRule type="cellIs" dxfId="798" priority="144" operator="greaterThanOrEqual">
      <formula>2</formula>
    </cfRule>
    <cfRule type="cellIs" dxfId="797" priority="145" operator="greaterThanOrEqual">
      <formula>0</formula>
    </cfRule>
  </conditionalFormatting>
  <conditionalFormatting sqref="F45">
    <cfRule type="cellIs" dxfId="796" priority="136" operator="equal">
      <formula>"N/A"</formula>
    </cfRule>
    <cfRule type="cellIs" dxfId="795" priority="137" operator="equal">
      <formula>4</formula>
    </cfRule>
    <cfRule type="cellIs" dxfId="794" priority="138" operator="greaterThanOrEqual">
      <formula>2.55</formula>
    </cfRule>
    <cfRule type="cellIs" dxfId="793" priority="139" operator="greaterThanOrEqual">
      <formula>2</formula>
    </cfRule>
    <cfRule type="cellIs" dxfId="792" priority="140" operator="greaterThanOrEqual">
      <formula>0</formula>
    </cfRule>
  </conditionalFormatting>
  <conditionalFormatting sqref="F45">
    <cfRule type="cellIs" dxfId="791" priority="132" operator="equal">
      <formula>4</formula>
    </cfRule>
    <cfRule type="cellIs" dxfId="790" priority="133" operator="greaterThanOrEqual">
      <formula>2.55</formula>
    </cfRule>
    <cfRule type="cellIs" dxfId="789" priority="134" operator="greaterThanOrEqual">
      <formula>2</formula>
    </cfRule>
    <cfRule type="cellIs" dxfId="788" priority="135" operator="greaterThanOrEqual">
      <formula>0</formula>
    </cfRule>
  </conditionalFormatting>
  <conditionalFormatting sqref="F45">
    <cfRule type="cellIs" dxfId="787" priority="131" operator="equal">
      <formula>"N/A"</formula>
    </cfRule>
  </conditionalFormatting>
  <conditionalFormatting sqref="F45">
    <cfRule type="cellIs" dxfId="786" priority="127" operator="equal">
      <formula>4</formula>
    </cfRule>
    <cfRule type="cellIs" dxfId="785" priority="128" operator="greaterThanOrEqual">
      <formula>2.55</formula>
    </cfRule>
    <cfRule type="cellIs" dxfId="784" priority="129" operator="greaterThanOrEqual">
      <formula>2</formula>
    </cfRule>
    <cfRule type="cellIs" dxfId="783" priority="130" operator="greaterThanOrEqual">
      <formula>0</formula>
    </cfRule>
  </conditionalFormatting>
  <conditionalFormatting sqref="F45">
    <cfRule type="cellIs" dxfId="782" priority="126" operator="equal">
      <formula>"N/A"</formula>
    </cfRule>
  </conditionalFormatting>
  <conditionalFormatting sqref="F53">
    <cfRule type="cellIs" dxfId="781" priority="121" operator="equal">
      <formula>"N/A"</formula>
    </cfRule>
    <cfRule type="cellIs" dxfId="780" priority="122" operator="equal">
      <formula>4</formula>
    </cfRule>
    <cfRule type="cellIs" dxfId="779" priority="123" operator="greaterThanOrEqual">
      <formula>2.55</formula>
    </cfRule>
    <cfRule type="cellIs" dxfId="778" priority="124" operator="greaterThanOrEqual">
      <formula>2</formula>
    </cfRule>
    <cfRule type="cellIs" dxfId="777" priority="125" operator="greaterThanOrEqual">
      <formula>0</formula>
    </cfRule>
  </conditionalFormatting>
  <conditionalFormatting sqref="F53">
    <cfRule type="cellIs" dxfId="776" priority="116" operator="equal">
      <formula>"N/A"</formula>
    </cfRule>
    <cfRule type="cellIs" dxfId="775" priority="117" operator="equal">
      <formula>4</formula>
    </cfRule>
    <cfRule type="cellIs" dxfId="774" priority="118" operator="greaterThanOrEqual">
      <formula>2.55</formula>
    </cfRule>
    <cfRule type="cellIs" dxfId="773" priority="119" operator="greaterThanOrEqual">
      <formula>2</formula>
    </cfRule>
    <cfRule type="cellIs" dxfId="772" priority="120" operator="greaterThanOrEqual">
      <formula>0</formula>
    </cfRule>
  </conditionalFormatting>
  <conditionalFormatting sqref="F53">
    <cfRule type="cellIs" dxfId="771" priority="111" operator="equal">
      <formula>"N/A"</formula>
    </cfRule>
    <cfRule type="cellIs" dxfId="770" priority="112" operator="equal">
      <formula>4</formula>
    </cfRule>
    <cfRule type="cellIs" dxfId="769" priority="113" operator="greaterThanOrEqual">
      <formula>2.55</formula>
    </cfRule>
    <cfRule type="cellIs" dxfId="768" priority="114" operator="greaterThanOrEqual">
      <formula>2</formula>
    </cfRule>
    <cfRule type="cellIs" dxfId="767" priority="115" operator="greaterThanOrEqual">
      <formula>0</formula>
    </cfRule>
  </conditionalFormatting>
  <conditionalFormatting sqref="F53">
    <cfRule type="cellIs" dxfId="766" priority="107" operator="equal">
      <formula>4</formula>
    </cfRule>
    <cfRule type="cellIs" dxfId="765" priority="108" operator="greaterThanOrEqual">
      <formula>2.55</formula>
    </cfRule>
    <cfRule type="cellIs" dxfId="764" priority="109" operator="greaterThanOrEqual">
      <formula>2</formula>
    </cfRule>
    <cfRule type="cellIs" dxfId="763" priority="110" operator="greaterThanOrEqual">
      <formula>0</formula>
    </cfRule>
  </conditionalFormatting>
  <conditionalFormatting sqref="F53">
    <cfRule type="cellIs" dxfId="762" priority="106" operator="equal">
      <formula>"N/A"</formula>
    </cfRule>
  </conditionalFormatting>
  <conditionalFormatting sqref="F53">
    <cfRule type="cellIs" dxfId="761" priority="102" operator="equal">
      <formula>4</formula>
    </cfRule>
    <cfRule type="cellIs" dxfId="760" priority="103" operator="greaterThanOrEqual">
      <formula>2.55</formula>
    </cfRule>
    <cfRule type="cellIs" dxfId="759" priority="104" operator="greaterThanOrEqual">
      <formula>2</formula>
    </cfRule>
    <cfRule type="cellIs" dxfId="758" priority="105" operator="greaterThanOrEqual">
      <formula>0</formula>
    </cfRule>
  </conditionalFormatting>
  <conditionalFormatting sqref="F53">
    <cfRule type="cellIs" dxfId="757" priority="101" operator="equal">
      <formula>"N/A"</formula>
    </cfRule>
  </conditionalFormatting>
  <conditionalFormatting sqref="F61">
    <cfRule type="cellIs" dxfId="756" priority="96" operator="equal">
      <formula>"N/A"</formula>
    </cfRule>
    <cfRule type="cellIs" dxfId="755" priority="97" operator="equal">
      <formula>4</formula>
    </cfRule>
    <cfRule type="cellIs" dxfId="754" priority="98" operator="greaterThanOrEqual">
      <formula>2.55</formula>
    </cfRule>
    <cfRule type="cellIs" dxfId="753" priority="99" operator="greaterThanOrEqual">
      <formula>2</formula>
    </cfRule>
    <cfRule type="cellIs" dxfId="752" priority="100" operator="greaterThanOrEqual">
      <formula>0</formula>
    </cfRule>
  </conditionalFormatting>
  <conditionalFormatting sqref="F61">
    <cfRule type="cellIs" dxfId="751" priority="91" operator="equal">
      <formula>"N/A"</formula>
    </cfRule>
    <cfRule type="cellIs" dxfId="750" priority="92" operator="equal">
      <formula>4</formula>
    </cfRule>
    <cfRule type="cellIs" dxfId="749" priority="93" operator="greaterThanOrEqual">
      <formula>2.55</formula>
    </cfRule>
    <cfRule type="cellIs" dxfId="748" priority="94" operator="greaterThanOrEqual">
      <formula>2</formula>
    </cfRule>
    <cfRule type="cellIs" dxfId="747" priority="95" operator="greaterThanOrEqual">
      <formula>0</formula>
    </cfRule>
  </conditionalFormatting>
  <conditionalFormatting sqref="F61">
    <cfRule type="cellIs" dxfId="746" priority="86" operator="equal">
      <formula>"N/A"</formula>
    </cfRule>
    <cfRule type="cellIs" dxfId="745" priority="87" operator="equal">
      <formula>4</formula>
    </cfRule>
    <cfRule type="cellIs" dxfId="744" priority="88" operator="greaterThanOrEqual">
      <formula>2.55</formula>
    </cfRule>
    <cfRule type="cellIs" dxfId="743" priority="89" operator="greaterThanOrEqual">
      <formula>2</formula>
    </cfRule>
    <cfRule type="cellIs" dxfId="742" priority="90" operator="greaterThanOrEqual">
      <formula>0</formula>
    </cfRule>
  </conditionalFormatting>
  <conditionalFormatting sqref="F61">
    <cfRule type="cellIs" dxfId="741" priority="82" operator="equal">
      <formula>4</formula>
    </cfRule>
    <cfRule type="cellIs" dxfId="740" priority="83" operator="greaterThanOrEqual">
      <formula>2.55</formula>
    </cfRule>
    <cfRule type="cellIs" dxfId="739" priority="84" operator="greaterThanOrEqual">
      <formula>2</formula>
    </cfRule>
    <cfRule type="cellIs" dxfId="738" priority="85" operator="greaterThanOrEqual">
      <formula>0</formula>
    </cfRule>
  </conditionalFormatting>
  <conditionalFormatting sqref="F61">
    <cfRule type="cellIs" dxfId="737" priority="81" operator="equal">
      <formula>"N/A"</formula>
    </cfRule>
  </conditionalFormatting>
  <conditionalFormatting sqref="F61">
    <cfRule type="cellIs" dxfId="736" priority="77" operator="equal">
      <formula>4</formula>
    </cfRule>
    <cfRule type="cellIs" dxfId="735" priority="78" operator="greaterThanOrEqual">
      <formula>2.55</formula>
    </cfRule>
    <cfRule type="cellIs" dxfId="734" priority="79" operator="greaterThanOrEqual">
      <formula>2</formula>
    </cfRule>
    <cfRule type="cellIs" dxfId="733" priority="80" operator="greaterThanOrEqual">
      <formula>0</formula>
    </cfRule>
  </conditionalFormatting>
  <conditionalFormatting sqref="F61">
    <cfRule type="cellIs" dxfId="732" priority="76" operator="equal">
      <formula>"N/A"</formula>
    </cfRule>
  </conditionalFormatting>
  <conditionalFormatting sqref="F65">
    <cfRule type="cellIs" dxfId="731" priority="71" operator="equal">
      <formula>"N/A"</formula>
    </cfRule>
    <cfRule type="cellIs" dxfId="730" priority="72" operator="equal">
      <formula>4</formula>
    </cfRule>
    <cfRule type="cellIs" dxfId="729" priority="73" operator="greaterThanOrEqual">
      <formula>2.55</formula>
    </cfRule>
    <cfRule type="cellIs" dxfId="728" priority="74" operator="greaterThanOrEqual">
      <formula>2</formula>
    </cfRule>
    <cfRule type="cellIs" dxfId="727" priority="75" operator="greaterThanOrEqual">
      <formula>0</formula>
    </cfRule>
  </conditionalFormatting>
  <conditionalFormatting sqref="F65">
    <cfRule type="cellIs" dxfId="726" priority="66" operator="equal">
      <formula>"N/A"</formula>
    </cfRule>
    <cfRule type="cellIs" dxfId="725" priority="67" operator="equal">
      <formula>4</formula>
    </cfRule>
    <cfRule type="cellIs" dxfId="724" priority="68" operator="greaterThanOrEqual">
      <formula>2.55</formula>
    </cfRule>
    <cfRule type="cellIs" dxfId="723" priority="69" operator="greaterThanOrEqual">
      <formula>2</formula>
    </cfRule>
    <cfRule type="cellIs" dxfId="722" priority="70" operator="greaterThanOrEqual">
      <formula>0</formula>
    </cfRule>
  </conditionalFormatting>
  <conditionalFormatting sqref="F65">
    <cfRule type="cellIs" dxfId="721" priority="61" operator="equal">
      <formula>"N/A"</formula>
    </cfRule>
    <cfRule type="cellIs" dxfId="720" priority="62" operator="equal">
      <formula>4</formula>
    </cfRule>
    <cfRule type="cellIs" dxfId="719" priority="63" operator="greaterThanOrEqual">
      <formula>2.55</formula>
    </cfRule>
    <cfRule type="cellIs" dxfId="718" priority="64" operator="greaterThanOrEqual">
      <formula>2</formula>
    </cfRule>
    <cfRule type="cellIs" dxfId="717" priority="65" operator="greaterThanOrEqual">
      <formula>0</formula>
    </cfRule>
  </conditionalFormatting>
  <conditionalFormatting sqref="F65">
    <cfRule type="cellIs" dxfId="716" priority="57" operator="equal">
      <formula>4</formula>
    </cfRule>
    <cfRule type="cellIs" dxfId="715" priority="58" operator="greaterThanOrEqual">
      <formula>2.55</formula>
    </cfRule>
    <cfRule type="cellIs" dxfId="714" priority="59" operator="greaterThanOrEqual">
      <formula>2</formula>
    </cfRule>
    <cfRule type="cellIs" dxfId="713" priority="60" operator="greaterThanOrEqual">
      <formula>0</formula>
    </cfRule>
  </conditionalFormatting>
  <conditionalFormatting sqref="F65">
    <cfRule type="cellIs" dxfId="712" priority="56" operator="equal">
      <formula>"N/A"</formula>
    </cfRule>
  </conditionalFormatting>
  <conditionalFormatting sqref="F65">
    <cfRule type="cellIs" dxfId="711" priority="52" operator="equal">
      <formula>4</formula>
    </cfRule>
    <cfRule type="cellIs" dxfId="710" priority="53" operator="greaterThanOrEqual">
      <formula>2.55</formula>
    </cfRule>
    <cfRule type="cellIs" dxfId="709" priority="54" operator="greaterThanOrEqual">
      <formula>2</formula>
    </cfRule>
    <cfRule type="cellIs" dxfId="708" priority="55" operator="greaterThanOrEqual">
      <formula>0</formula>
    </cfRule>
  </conditionalFormatting>
  <conditionalFormatting sqref="F65">
    <cfRule type="cellIs" dxfId="707" priority="51" operator="equal">
      <formula>"N/A"</formula>
    </cfRule>
  </conditionalFormatting>
  <conditionalFormatting sqref="F73">
    <cfRule type="cellIs" dxfId="706" priority="46" operator="equal">
      <formula>"N/A"</formula>
    </cfRule>
    <cfRule type="cellIs" dxfId="705" priority="47" operator="equal">
      <formula>4</formula>
    </cfRule>
    <cfRule type="cellIs" dxfId="704" priority="48" operator="greaterThanOrEqual">
      <formula>2.55</formula>
    </cfRule>
    <cfRule type="cellIs" dxfId="703" priority="49" operator="greaterThanOrEqual">
      <formula>2</formula>
    </cfRule>
    <cfRule type="cellIs" dxfId="702" priority="50" operator="greaterThanOrEqual">
      <formula>0</formula>
    </cfRule>
  </conditionalFormatting>
  <conditionalFormatting sqref="F73">
    <cfRule type="cellIs" dxfId="701" priority="41" operator="equal">
      <formula>"N/A"</formula>
    </cfRule>
    <cfRule type="cellIs" dxfId="700" priority="42" operator="equal">
      <formula>4</formula>
    </cfRule>
    <cfRule type="cellIs" dxfId="699" priority="43" operator="greaterThanOrEqual">
      <formula>2.55</formula>
    </cfRule>
    <cfRule type="cellIs" dxfId="698" priority="44" operator="greaterThanOrEqual">
      <formula>2</formula>
    </cfRule>
    <cfRule type="cellIs" dxfId="697" priority="45" operator="greaterThanOrEqual">
      <formula>0</formula>
    </cfRule>
  </conditionalFormatting>
  <conditionalFormatting sqref="F73">
    <cfRule type="cellIs" dxfId="696" priority="36" operator="equal">
      <formula>"N/A"</formula>
    </cfRule>
    <cfRule type="cellIs" dxfId="695" priority="37" operator="equal">
      <formula>4</formula>
    </cfRule>
    <cfRule type="cellIs" dxfId="694" priority="38" operator="greaterThanOrEqual">
      <formula>2.55</formula>
    </cfRule>
    <cfRule type="cellIs" dxfId="693" priority="39" operator="greaterThanOrEqual">
      <formula>2</formula>
    </cfRule>
    <cfRule type="cellIs" dxfId="692" priority="40" operator="greaterThanOrEqual">
      <formula>0</formula>
    </cfRule>
  </conditionalFormatting>
  <conditionalFormatting sqref="F73">
    <cfRule type="cellIs" dxfId="691" priority="32" operator="equal">
      <formula>4</formula>
    </cfRule>
    <cfRule type="cellIs" dxfId="690" priority="33" operator="greaterThanOrEqual">
      <formula>2.55</formula>
    </cfRule>
    <cfRule type="cellIs" dxfId="689" priority="34" operator="greaterThanOrEqual">
      <formula>2</formula>
    </cfRule>
    <cfRule type="cellIs" dxfId="688" priority="35" operator="greaterThanOrEqual">
      <formula>0</formula>
    </cfRule>
  </conditionalFormatting>
  <conditionalFormatting sqref="F73">
    <cfRule type="cellIs" dxfId="687" priority="31" operator="equal">
      <formula>"N/A"</formula>
    </cfRule>
  </conditionalFormatting>
  <conditionalFormatting sqref="F73">
    <cfRule type="cellIs" dxfId="686" priority="27" operator="equal">
      <formula>4</formula>
    </cfRule>
    <cfRule type="cellIs" dxfId="685" priority="28" operator="greaterThanOrEqual">
      <formula>2.55</formula>
    </cfRule>
    <cfRule type="cellIs" dxfId="684" priority="29" operator="greaterThanOrEqual">
      <formula>2</formula>
    </cfRule>
    <cfRule type="cellIs" dxfId="683" priority="30" operator="greaterThanOrEqual">
      <formula>0</formula>
    </cfRule>
  </conditionalFormatting>
  <conditionalFormatting sqref="F73">
    <cfRule type="cellIs" dxfId="682" priority="26" operator="equal">
      <formula>"N/A"</formula>
    </cfRule>
  </conditionalFormatting>
  <conditionalFormatting sqref="F77">
    <cfRule type="cellIs" dxfId="681" priority="21" operator="equal">
      <formula>"N/A"</formula>
    </cfRule>
    <cfRule type="cellIs" dxfId="680" priority="22" operator="equal">
      <formula>4</formula>
    </cfRule>
    <cfRule type="cellIs" dxfId="679" priority="23" operator="greaterThanOrEqual">
      <formula>2.55</formula>
    </cfRule>
    <cfRule type="cellIs" dxfId="678" priority="24" operator="greaterThanOrEqual">
      <formula>2</formula>
    </cfRule>
    <cfRule type="cellIs" dxfId="677" priority="25" operator="greaterThanOrEqual">
      <formula>0</formula>
    </cfRule>
  </conditionalFormatting>
  <conditionalFormatting sqref="F77">
    <cfRule type="cellIs" dxfId="676" priority="16" operator="equal">
      <formula>"N/A"</formula>
    </cfRule>
    <cfRule type="cellIs" dxfId="675" priority="17" operator="equal">
      <formula>4</formula>
    </cfRule>
    <cfRule type="cellIs" dxfId="674" priority="18" operator="greaterThanOrEqual">
      <formula>2.55</formula>
    </cfRule>
    <cfRule type="cellIs" dxfId="673" priority="19" operator="greaterThanOrEqual">
      <formula>2</formula>
    </cfRule>
    <cfRule type="cellIs" dxfId="672" priority="20" operator="greaterThanOrEqual">
      <formula>0</formula>
    </cfRule>
  </conditionalFormatting>
  <conditionalFormatting sqref="F77">
    <cfRule type="cellIs" dxfId="671" priority="11" operator="equal">
      <formula>"N/A"</formula>
    </cfRule>
    <cfRule type="cellIs" dxfId="670" priority="12" operator="equal">
      <formula>4</formula>
    </cfRule>
    <cfRule type="cellIs" dxfId="669" priority="13" operator="greaterThanOrEqual">
      <formula>2.55</formula>
    </cfRule>
    <cfRule type="cellIs" dxfId="668" priority="14" operator="greaterThanOrEqual">
      <formula>2</formula>
    </cfRule>
    <cfRule type="cellIs" dxfId="667" priority="15" operator="greaterThanOrEqual">
      <formula>0</formula>
    </cfRule>
  </conditionalFormatting>
  <conditionalFormatting sqref="F77">
    <cfRule type="cellIs" dxfId="666" priority="7" operator="equal">
      <formula>4</formula>
    </cfRule>
    <cfRule type="cellIs" dxfId="665" priority="8" operator="greaterThanOrEqual">
      <formula>2.55</formula>
    </cfRule>
    <cfRule type="cellIs" dxfId="664" priority="9" operator="greaterThanOrEqual">
      <formula>2</formula>
    </cfRule>
    <cfRule type="cellIs" dxfId="663" priority="10" operator="greaterThanOrEqual">
      <formula>0</formula>
    </cfRule>
  </conditionalFormatting>
  <conditionalFormatting sqref="F77">
    <cfRule type="cellIs" dxfId="662" priority="6" operator="equal">
      <formula>"N/A"</formula>
    </cfRule>
  </conditionalFormatting>
  <conditionalFormatting sqref="F77">
    <cfRule type="cellIs" dxfId="661" priority="2" operator="equal">
      <formula>4</formula>
    </cfRule>
    <cfRule type="cellIs" dxfId="660" priority="3" operator="greaterThanOrEqual">
      <formula>2.55</formula>
    </cfRule>
    <cfRule type="cellIs" dxfId="659" priority="4" operator="greaterThanOrEqual">
      <formula>2</formula>
    </cfRule>
    <cfRule type="cellIs" dxfId="658" priority="5" operator="greaterThanOrEqual">
      <formula>0</formula>
    </cfRule>
  </conditionalFormatting>
  <conditionalFormatting sqref="F77">
    <cfRule type="cellIs" dxfId="657" priority="1" operator="equal">
      <formula>"N/A"</formula>
    </cfRule>
  </conditionalFormatting>
  <pageMargins left="0.25" right="0.25" top="0.74803149606299202" bottom="0.74803149606299202" header="0.31496062992126" footer="0.31496062992126"/>
  <pageSetup scale="65" fitToHeight="5" orientation="landscape" r:id="rId1"/>
  <headerFooter>
    <oddFooter>&amp;L&amp;"Arial,Regular"&amp;8AE-POS-FR-08-E (Rev 13)
(01-April-2013)&amp;C&amp;"Arial,Regular"&amp;8Johnson Controls, Inc. 
Confidential and Proprietary&amp;R&amp;"Arial,Regular"&amp;8Page &amp;P of &amp;N</oddFooter>
  </headerFooter>
  <rowBreaks count="2" manualBreakCount="2">
    <brk id="34" max="16383" man="1"/>
    <brk id="6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F56:F60 F76 F22:F25 F13:F18 F4:F9 F29:F32 F36:F39 F48:F52 F43:F44 F68:F72 F64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63"/>
  <sheetViews>
    <sheetView tabSelected="1" view="pageBreakPreview" topLeftCell="E1" zoomScaleNormal="80" zoomScaleSheetLayoutView="100" workbookViewId="0">
      <selection activeCell="F4" sqref="F4"/>
    </sheetView>
  </sheetViews>
  <sheetFormatPr defaultRowHeight="14.25" x14ac:dyDescent="0.2"/>
  <cols>
    <col min="1" max="1" width="9.7109375" style="8" customWidth="1"/>
    <col min="2" max="2" width="28.7109375" style="8" customWidth="1"/>
    <col min="3" max="3" width="66.7109375" style="8" customWidth="1"/>
    <col min="4" max="4" width="12.7109375" style="160" customWidth="1"/>
    <col min="5" max="5" width="66.7109375" style="155" customWidth="1"/>
    <col min="6" max="6" width="12.7109375" style="8" customWidth="1"/>
    <col min="7" max="16384" width="9.140625" style="8"/>
  </cols>
  <sheetData>
    <row r="1" spans="1:7" ht="31.5" customHeight="1" x14ac:dyDescent="0.2">
      <c r="A1" s="61"/>
      <c r="B1" s="122" t="s">
        <v>136</v>
      </c>
      <c r="C1" s="95"/>
      <c r="D1" s="96" t="s">
        <v>276</v>
      </c>
      <c r="E1" s="98"/>
      <c r="F1" s="98"/>
    </row>
    <row r="2" spans="1:7" s="6" customFormat="1" x14ac:dyDescent="0.2">
      <c r="A2" s="99" t="s">
        <v>140</v>
      </c>
      <c r="B2" s="100"/>
      <c r="C2" s="100"/>
      <c r="D2" s="123"/>
      <c r="E2" s="123"/>
      <c r="F2" s="123"/>
    </row>
    <row r="3" spans="1:7" s="14" customFormat="1" ht="15" x14ac:dyDescent="0.25">
      <c r="A3" s="103" t="s">
        <v>13</v>
      </c>
      <c r="B3" s="104" t="s">
        <v>14</v>
      </c>
      <c r="C3" s="105" t="s">
        <v>0</v>
      </c>
      <c r="D3" s="105" t="s">
        <v>1</v>
      </c>
      <c r="E3" s="120" t="s">
        <v>332</v>
      </c>
      <c r="F3" s="105" t="s">
        <v>240</v>
      </c>
    </row>
    <row r="4" spans="1:7" s="6" customFormat="1" ht="51" x14ac:dyDescent="0.2">
      <c r="A4" s="106" t="s">
        <v>80</v>
      </c>
      <c r="B4" s="371" t="s">
        <v>429</v>
      </c>
      <c r="C4" s="144" t="s">
        <v>263</v>
      </c>
      <c r="D4" s="152"/>
      <c r="E4" s="152"/>
      <c r="F4" s="119"/>
    </row>
    <row r="5" spans="1:7" s="6" customFormat="1" ht="38.25" x14ac:dyDescent="0.2">
      <c r="A5" s="109"/>
      <c r="B5" s="373"/>
      <c r="C5" s="144" t="s">
        <v>95</v>
      </c>
      <c r="D5" s="152"/>
      <c r="E5" s="152"/>
      <c r="F5" s="119"/>
    </row>
    <row r="6" spans="1:7" s="6" customFormat="1" ht="15" x14ac:dyDescent="0.2">
      <c r="A6" s="110"/>
      <c r="B6" s="98"/>
      <c r="C6" s="111"/>
      <c r="D6" s="153"/>
      <c r="E6" s="121" t="s">
        <v>273</v>
      </c>
      <c r="F6" s="113" t="str">
        <f>IF(COUNT(F4:F5)=0,"N/A",SUM(F4:F5)/COUNT(F4:F5))</f>
        <v>N/A</v>
      </c>
    </row>
    <row r="7" spans="1:7" s="6" customFormat="1" x14ac:dyDescent="0.2">
      <c r="A7" s="110"/>
      <c r="B7" s="98"/>
      <c r="C7" s="111"/>
      <c r="D7" s="153"/>
      <c r="E7" s="159"/>
      <c r="F7" s="124"/>
      <c r="G7" s="15"/>
    </row>
    <row r="8" spans="1:7" s="14" customFormat="1" ht="15" x14ac:dyDescent="0.25">
      <c r="A8" s="103" t="s">
        <v>13</v>
      </c>
      <c r="B8" s="104" t="s">
        <v>14</v>
      </c>
      <c r="C8" s="105" t="s">
        <v>0</v>
      </c>
      <c r="D8" s="105" t="s">
        <v>1</v>
      </c>
      <c r="E8" s="120" t="s">
        <v>332</v>
      </c>
      <c r="F8" s="105" t="s">
        <v>240</v>
      </c>
    </row>
    <row r="9" spans="1:7" s="6" customFormat="1" ht="51" x14ac:dyDescent="0.2">
      <c r="A9" s="106" t="s">
        <v>137</v>
      </c>
      <c r="B9" s="371" t="s">
        <v>505</v>
      </c>
      <c r="C9" s="144" t="s">
        <v>239</v>
      </c>
      <c r="D9" s="152"/>
      <c r="E9" s="152"/>
      <c r="F9" s="119"/>
    </row>
    <row r="10" spans="1:7" s="6" customFormat="1" ht="55.5" customHeight="1" x14ac:dyDescent="0.2">
      <c r="A10" s="109"/>
      <c r="B10" s="373"/>
      <c r="C10" s="144" t="s">
        <v>473</v>
      </c>
      <c r="D10" s="152"/>
      <c r="E10" s="152"/>
      <c r="F10" s="119"/>
    </row>
    <row r="11" spans="1:7" s="6" customFormat="1" ht="15" x14ac:dyDescent="0.2">
      <c r="A11" s="110"/>
      <c r="B11" s="98"/>
      <c r="C11" s="111"/>
      <c r="D11" s="153"/>
      <c r="E11" s="121" t="s">
        <v>273</v>
      </c>
      <c r="F11" s="113" t="str">
        <f>IF(COUNT(F9:F10)=0,"N/A",SUM(F9:F10)/COUNT(F9:F10))</f>
        <v>N/A</v>
      </c>
    </row>
    <row r="12" spans="1:7" s="6" customFormat="1" x14ac:dyDescent="0.2">
      <c r="A12" s="110"/>
      <c r="B12" s="98"/>
      <c r="C12" s="111"/>
      <c r="D12" s="153"/>
      <c r="E12" s="159"/>
      <c r="F12" s="124"/>
      <c r="G12" s="15"/>
    </row>
    <row r="13" spans="1:7" s="14" customFormat="1" ht="15" x14ac:dyDescent="0.25">
      <c r="A13" s="103" t="s">
        <v>13</v>
      </c>
      <c r="B13" s="104" t="s">
        <v>14</v>
      </c>
      <c r="C13" s="105" t="s">
        <v>0</v>
      </c>
      <c r="D13" s="105" t="s">
        <v>1</v>
      </c>
      <c r="E13" s="120" t="s">
        <v>332</v>
      </c>
      <c r="F13" s="105" t="s">
        <v>240</v>
      </c>
    </row>
    <row r="14" spans="1:7" s="6" customFormat="1" ht="38.25" x14ac:dyDescent="0.2">
      <c r="A14" s="115" t="s">
        <v>138</v>
      </c>
      <c r="B14" s="107" t="s">
        <v>219</v>
      </c>
      <c r="C14" s="107" t="s">
        <v>278</v>
      </c>
      <c r="D14" s="152"/>
      <c r="E14" s="152"/>
      <c r="F14" s="119"/>
    </row>
    <row r="15" spans="1:7" s="6" customFormat="1" ht="15" x14ac:dyDescent="0.2">
      <c r="A15" s="110"/>
      <c r="B15" s="98"/>
      <c r="C15" s="111"/>
      <c r="D15" s="153"/>
      <c r="E15" s="121" t="s">
        <v>273</v>
      </c>
      <c r="F15" s="113" t="str">
        <f>IF(COUNT(F14)=0,"N/A",SUM(F14)/COUNT(F14))</f>
        <v>N/A</v>
      </c>
    </row>
    <row r="16" spans="1:7" s="6" customFormat="1" x14ac:dyDescent="0.2">
      <c r="A16" s="110"/>
      <c r="B16" s="98"/>
      <c r="C16" s="111"/>
      <c r="D16" s="153"/>
      <c r="E16" s="159"/>
      <c r="F16" s="124"/>
      <c r="G16" s="15"/>
    </row>
    <row r="17" spans="1:7" s="14" customFormat="1" ht="15" x14ac:dyDescent="0.25">
      <c r="A17" s="103" t="s">
        <v>13</v>
      </c>
      <c r="B17" s="104" t="s">
        <v>14</v>
      </c>
      <c r="C17" s="105" t="s">
        <v>0</v>
      </c>
      <c r="D17" s="105" t="s">
        <v>1</v>
      </c>
      <c r="E17" s="120" t="s">
        <v>332</v>
      </c>
      <c r="F17" s="105" t="s">
        <v>240</v>
      </c>
    </row>
    <row r="18" spans="1:7" s="6" customFormat="1" ht="51" x14ac:dyDescent="0.2">
      <c r="A18" s="115" t="s">
        <v>139</v>
      </c>
      <c r="B18" s="107" t="s">
        <v>222</v>
      </c>
      <c r="C18" s="107" t="s">
        <v>223</v>
      </c>
      <c r="D18" s="152"/>
      <c r="E18" s="152"/>
      <c r="F18" s="119"/>
    </row>
    <row r="19" spans="1:7" s="6" customFormat="1" ht="15" x14ac:dyDescent="0.2">
      <c r="A19" s="110"/>
      <c r="B19" s="98"/>
      <c r="C19" s="111"/>
      <c r="D19" s="153"/>
      <c r="E19" s="121" t="s">
        <v>273</v>
      </c>
      <c r="F19" s="113" t="str">
        <f>IF(COUNT(F18)=0,"N/A",SUM(F18)/COUNT(F18))</f>
        <v>N/A</v>
      </c>
    </row>
    <row r="20" spans="1:7" s="6" customFormat="1" x14ac:dyDescent="0.2">
      <c r="A20" s="110"/>
      <c r="B20" s="98"/>
      <c r="C20" s="111"/>
      <c r="D20" s="153"/>
      <c r="E20" s="159"/>
      <c r="F20" s="124"/>
    </row>
    <row r="21" spans="1:7" s="6" customFormat="1" x14ac:dyDescent="0.2">
      <c r="A21" s="99" t="s">
        <v>271</v>
      </c>
      <c r="B21" s="100"/>
      <c r="C21" s="100"/>
      <c r="D21" s="123"/>
      <c r="E21" s="159"/>
      <c r="F21" s="124"/>
      <c r="G21" s="15"/>
    </row>
    <row r="22" spans="1:7" s="14" customFormat="1" ht="15" x14ac:dyDescent="0.25">
      <c r="A22" s="103" t="s">
        <v>13</v>
      </c>
      <c r="B22" s="104" t="s">
        <v>14</v>
      </c>
      <c r="C22" s="105" t="s">
        <v>0</v>
      </c>
      <c r="D22" s="105" t="s">
        <v>1</v>
      </c>
      <c r="E22" s="120" t="s">
        <v>332</v>
      </c>
      <c r="F22" s="105" t="s">
        <v>240</v>
      </c>
    </row>
    <row r="23" spans="1:7" s="6" customFormat="1" ht="63.75" x14ac:dyDescent="0.2">
      <c r="A23" s="115" t="s">
        <v>84</v>
      </c>
      <c r="B23" s="107" t="s">
        <v>225</v>
      </c>
      <c r="C23" s="107" t="s">
        <v>224</v>
      </c>
      <c r="D23" s="152"/>
      <c r="E23" s="152"/>
      <c r="F23" s="119"/>
    </row>
    <row r="24" spans="1:7" s="6" customFormat="1" ht="15" x14ac:dyDescent="0.2">
      <c r="A24" s="110"/>
      <c r="B24" s="98"/>
      <c r="C24" s="111"/>
      <c r="D24" s="153"/>
      <c r="E24" s="121" t="s">
        <v>273</v>
      </c>
      <c r="F24" s="113" t="str">
        <f>IF(COUNT(F23)=0,"N/A",SUM(F23)/COUNT(F23))</f>
        <v>N/A</v>
      </c>
    </row>
    <row r="25" spans="1:7" s="6" customFormat="1" x14ac:dyDescent="0.2">
      <c r="A25" s="110"/>
      <c r="B25" s="98"/>
      <c r="C25" s="111"/>
      <c r="D25" s="153"/>
      <c r="E25" s="159"/>
      <c r="F25" s="124"/>
      <c r="G25" s="15"/>
    </row>
    <row r="26" spans="1:7" s="14" customFormat="1" ht="15" x14ac:dyDescent="0.25">
      <c r="A26" s="103" t="s">
        <v>13</v>
      </c>
      <c r="B26" s="104" t="s">
        <v>14</v>
      </c>
      <c r="C26" s="105" t="s">
        <v>0</v>
      </c>
      <c r="D26" s="105" t="s">
        <v>1</v>
      </c>
      <c r="E26" s="120" t="s">
        <v>332</v>
      </c>
      <c r="F26" s="105" t="s">
        <v>240</v>
      </c>
    </row>
    <row r="27" spans="1:7" s="6" customFormat="1" ht="114.75" x14ac:dyDescent="0.2">
      <c r="A27" s="115" t="s">
        <v>141</v>
      </c>
      <c r="B27" s="107" t="s">
        <v>227</v>
      </c>
      <c r="C27" s="107" t="s">
        <v>226</v>
      </c>
      <c r="D27" s="152"/>
      <c r="E27" s="152"/>
      <c r="F27" s="119"/>
    </row>
    <row r="28" spans="1:7" s="6" customFormat="1" ht="15" x14ac:dyDescent="0.2">
      <c r="A28" s="110"/>
      <c r="B28" s="98"/>
      <c r="C28" s="111"/>
      <c r="D28" s="153"/>
      <c r="E28" s="121" t="s">
        <v>273</v>
      </c>
      <c r="F28" s="113" t="str">
        <f>IF(COUNT(F27)=0,"N/A",SUM(F27)/COUNT(F27))</f>
        <v>N/A</v>
      </c>
    </row>
    <row r="29" spans="1:7" s="6" customFormat="1" x14ac:dyDescent="0.2">
      <c r="A29" s="110"/>
      <c r="B29" s="98"/>
      <c r="C29" s="111"/>
      <c r="D29" s="153"/>
      <c r="E29" s="159"/>
      <c r="F29" s="124"/>
      <c r="G29" s="15"/>
    </row>
    <row r="30" spans="1:7" s="14" customFormat="1" ht="15" x14ac:dyDescent="0.25">
      <c r="A30" s="103" t="s">
        <v>13</v>
      </c>
      <c r="B30" s="104" t="s">
        <v>14</v>
      </c>
      <c r="C30" s="105" t="s">
        <v>0</v>
      </c>
      <c r="D30" s="105" t="s">
        <v>1</v>
      </c>
      <c r="E30" s="120" t="s">
        <v>332</v>
      </c>
      <c r="F30" s="105" t="s">
        <v>240</v>
      </c>
    </row>
    <row r="31" spans="1:7" s="6" customFormat="1" ht="63.75" x14ac:dyDescent="0.2">
      <c r="A31" s="115" t="s">
        <v>142</v>
      </c>
      <c r="B31" s="107" t="s">
        <v>218</v>
      </c>
      <c r="C31" s="107" t="s">
        <v>88</v>
      </c>
      <c r="D31" s="152"/>
      <c r="E31" s="152"/>
      <c r="F31" s="119"/>
    </row>
    <row r="32" spans="1:7" s="6" customFormat="1" ht="15" x14ac:dyDescent="0.2">
      <c r="A32" s="110"/>
      <c r="B32" s="98"/>
      <c r="C32" s="111"/>
      <c r="D32" s="153"/>
      <c r="E32" s="121" t="s">
        <v>273</v>
      </c>
      <c r="F32" s="113" t="str">
        <f>IF(COUNT(F31)=0,"N/A",SUM(F31)/COUNT(F31))</f>
        <v>N/A</v>
      </c>
    </row>
    <row r="33" spans="1:7" s="6" customFormat="1" x14ac:dyDescent="0.2">
      <c r="A33" s="110"/>
      <c r="B33" s="98"/>
      <c r="C33" s="111"/>
      <c r="D33" s="153"/>
      <c r="E33" s="159"/>
      <c r="F33" s="124"/>
      <c r="G33" s="15"/>
    </row>
    <row r="34" spans="1:7" s="14" customFormat="1" ht="15" x14ac:dyDescent="0.25">
      <c r="A34" s="103" t="s">
        <v>13</v>
      </c>
      <c r="B34" s="104" t="s">
        <v>14</v>
      </c>
      <c r="C34" s="105" t="s">
        <v>0</v>
      </c>
      <c r="D34" s="105" t="s">
        <v>1</v>
      </c>
      <c r="E34" s="120" t="s">
        <v>332</v>
      </c>
      <c r="F34" s="105" t="s">
        <v>240</v>
      </c>
    </row>
    <row r="35" spans="1:7" s="6" customFormat="1" ht="25.5" x14ac:dyDescent="0.2">
      <c r="A35" s="106" t="s">
        <v>143</v>
      </c>
      <c r="B35" s="371" t="s">
        <v>217</v>
      </c>
      <c r="C35" s="144" t="s">
        <v>90</v>
      </c>
      <c r="D35" s="152"/>
      <c r="E35" s="152"/>
      <c r="F35" s="119"/>
    </row>
    <row r="36" spans="1:7" s="6" customFormat="1" ht="25.5" x14ac:dyDescent="0.2">
      <c r="A36" s="109"/>
      <c r="B36" s="373"/>
      <c r="C36" s="144" t="s">
        <v>89</v>
      </c>
      <c r="D36" s="152"/>
      <c r="E36" s="152"/>
      <c r="F36" s="119"/>
    </row>
    <row r="37" spans="1:7" s="6" customFormat="1" ht="15" x14ac:dyDescent="0.2">
      <c r="A37" s="110"/>
      <c r="B37" s="98"/>
      <c r="C37" s="111"/>
      <c r="D37" s="153"/>
      <c r="E37" s="121" t="s">
        <v>273</v>
      </c>
      <c r="F37" s="113" t="str">
        <f>IF(COUNT(F35:F36)=0,"N/A",SUM(F35:F36)/COUNT(F35:F36))</f>
        <v>N/A</v>
      </c>
    </row>
    <row r="38" spans="1:7" s="6" customFormat="1" x14ac:dyDescent="0.2">
      <c r="A38" s="145" t="s">
        <v>96</v>
      </c>
      <c r="B38" s="98"/>
      <c r="C38" s="111"/>
      <c r="D38" s="153"/>
      <c r="E38" s="159"/>
      <c r="F38" s="124"/>
      <c r="G38" s="15"/>
    </row>
    <row r="39" spans="1:7" s="14" customFormat="1" ht="15" x14ac:dyDescent="0.25">
      <c r="A39" s="103" t="s">
        <v>13</v>
      </c>
      <c r="B39" s="104" t="s">
        <v>14</v>
      </c>
      <c r="C39" s="105" t="s">
        <v>0</v>
      </c>
      <c r="D39" s="105" t="s">
        <v>1</v>
      </c>
      <c r="E39" s="120" t="s">
        <v>332</v>
      </c>
      <c r="F39" s="105" t="s">
        <v>240</v>
      </c>
    </row>
    <row r="40" spans="1:7" s="6" customFormat="1" x14ac:dyDescent="0.2">
      <c r="A40" s="106" t="s">
        <v>144</v>
      </c>
      <c r="B40" s="371" t="s">
        <v>220</v>
      </c>
      <c r="C40" s="144" t="s">
        <v>100</v>
      </c>
      <c r="D40" s="152"/>
      <c r="E40" s="152"/>
      <c r="F40" s="119"/>
    </row>
    <row r="41" spans="1:7" s="6" customFormat="1" x14ac:dyDescent="0.2">
      <c r="A41" s="108"/>
      <c r="B41" s="372"/>
      <c r="C41" s="144" t="s">
        <v>99</v>
      </c>
      <c r="D41" s="152"/>
      <c r="E41" s="152"/>
      <c r="F41" s="119"/>
    </row>
    <row r="42" spans="1:7" s="6" customFormat="1" x14ac:dyDescent="0.2">
      <c r="A42" s="109"/>
      <c r="B42" s="373"/>
      <c r="C42" s="144" t="s">
        <v>98</v>
      </c>
      <c r="D42" s="152"/>
      <c r="E42" s="152"/>
      <c r="F42" s="119"/>
    </row>
    <row r="43" spans="1:7" s="6" customFormat="1" ht="15" x14ac:dyDescent="0.2">
      <c r="A43" s="110"/>
      <c r="B43" s="98"/>
      <c r="C43" s="111"/>
      <c r="D43" s="153"/>
      <c r="E43" s="121" t="s">
        <v>273</v>
      </c>
      <c r="F43" s="113" t="str">
        <f>IF(COUNT(F40:F42)=0,"N/A",SUM(F40:F42)/COUNT(F40:F42))</f>
        <v>N/A</v>
      </c>
    </row>
    <row r="44" spans="1:7" s="6" customFormat="1" x14ac:dyDescent="0.2">
      <c r="A44" s="110"/>
      <c r="B44" s="98"/>
      <c r="C44" s="111"/>
      <c r="D44" s="153"/>
      <c r="E44" s="159"/>
      <c r="F44" s="124"/>
      <c r="G44" s="15"/>
    </row>
    <row r="45" spans="1:7" s="14" customFormat="1" ht="15" x14ac:dyDescent="0.25">
      <c r="A45" s="103" t="s">
        <v>13</v>
      </c>
      <c r="B45" s="104" t="s">
        <v>14</v>
      </c>
      <c r="C45" s="105" t="s">
        <v>0</v>
      </c>
      <c r="D45" s="105" t="s">
        <v>1</v>
      </c>
      <c r="E45" s="120" t="s">
        <v>332</v>
      </c>
      <c r="F45" s="105" t="s">
        <v>240</v>
      </c>
    </row>
    <row r="46" spans="1:7" s="6" customFormat="1" ht="51" x14ac:dyDescent="0.2">
      <c r="A46" s="115" t="s">
        <v>145</v>
      </c>
      <c r="B46" s="107" t="s">
        <v>228</v>
      </c>
      <c r="C46" s="144" t="s">
        <v>229</v>
      </c>
      <c r="D46" s="152"/>
      <c r="E46" s="152"/>
      <c r="F46" s="119"/>
    </row>
    <row r="47" spans="1:7" s="6" customFormat="1" ht="15" x14ac:dyDescent="0.2">
      <c r="A47" s="110"/>
      <c r="B47" s="98"/>
      <c r="C47" s="111"/>
      <c r="D47" s="153"/>
      <c r="E47" s="121" t="s">
        <v>273</v>
      </c>
      <c r="F47" s="113" t="str">
        <f>IF(COUNT(F46)=0,"N/A",SUM(F46)/COUNT(F46))</f>
        <v>N/A</v>
      </c>
    </row>
    <row r="48" spans="1:7" s="6" customFormat="1" x14ac:dyDescent="0.2">
      <c r="A48" s="110"/>
      <c r="B48" s="98"/>
      <c r="C48" s="111"/>
      <c r="D48" s="153"/>
      <c r="E48" s="159"/>
      <c r="F48" s="124"/>
      <c r="G48" s="15"/>
    </row>
    <row r="49" spans="1:7" s="14" customFormat="1" ht="15" x14ac:dyDescent="0.25">
      <c r="A49" s="103" t="s">
        <v>13</v>
      </c>
      <c r="B49" s="104" t="s">
        <v>14</v>
      </c>
      <c r="C49" s="105" t="s">
        <v>0</v>
      </c>
      <c r="D49" s="105" t="s">
        <v>1</v>
      </c>
      <c r="E49" s="120" t="s">
        <v>332</v>
      </c>
      <c r="F49" s="105" t="s">
        <v>240</v>
      </c>
    </row>
    <row r="50" spans="1:7" s="6" customFormat="1" ht="25.5" x14ac:dyDescent="0.2">
      <c r="A50" s="146" t="s">
        <v>146</v>
      </c>
      <c r="B50" s="380" t="s">
        <v>221</v>
      </c>
      <c r="C50" s="144" t="s">
        <v>105</v>
      </c>
      <c r="D50" s="152"/>
      <c r="E50" s="152"/>
      <c r="F50" s="119"/>
    </row>
    <row r="51" spans="1:7" s="6" customFormat="1" ht="38.25" x14ac:dyDescent="0.2">
      <c r="A51" s="147"/>
      <c r="B51" s="380"/>
      <c r="C51" s="144" t="s">
        <v>104</v>
      </c>
      <c r="D51" s="152"/>
      <c r="E51" s="152"/>
      <c r="F51" s="119"/>
    </row>
    <row r="52" spans="1:7" s="6" customFormat="1" x14ac:dyDescent="0.2">
      <c r="A52" s="147"/>
      <c r="B52" s="380"/>
      <c r="C52" s="144" t="s">
        <v>103</v>
      </c>
      <c r="D52" s="152"/>
      <c r="E52" s="152"/>
      <c r="F52" s="119"/>
    </row>
    <row r="53" spans="1:7" s="6" customFormat="1" ht="25.5" x14ac:dyDescent="0.2">
      <c r="A53" s="148"/>
      <c r="B53" s="380"/>
      <c r="C53" s="144" t="s">
        <v>102</v>
      </c>
      <c r="D53" s="152"/>
      <c r="E53" s="152"/>
      <c r="F53" s="119"/>
    </row>
    <row r="54" spans="1:7" s="6" customFormat="1" ht="15" x14ac:dyDescent="0.2">
      <c r="A54" s="110"/>
      <c r="B54" s="98"/>
      <c r="C54" s="111"/>
      <c r="D54" s="153"/>
      <c r="E54" s="121" t="s">
        <v>273</v>
      </c>
      <c r="F54" s="113" t="str">
        <f>IF(COUNT(F50:F53)=0,"N/A",SUM(F50:F53)/COUNT(F50:F53))</f>
        <v>N/A</v>
      </c>
    </row>
    <row r="55" spans="1:7" s="6" customFormat="1" x14ac:dyDescent="0.2">
      <c r="A55" s="110"/>
      <c r="B55" s="98"/>
      <c r="C55" s="111"/>
      <c r="D55" s="153"/>
      <c r="E55" s="159"/>
      <c r="F55" s="124"/>
      <c r="G55" s="15"/>
    </row>
    <row r="56" spans="1:7" s="14" customFormat="1" ht="15" x14ac:dyDescent="0.25">
      <c r="A56" s="125" t="s">
        <v>13</v>
      </c>
      <c r="B56" s="104" t="s">
        <v>14</v>
      </c>
      <c r="C56" s="105" t="s">
        <v>0</v>
      </c>
      <c r="D56" s="105" t="s">
        <v>1</v>
      </c>
      <c r="E56" s="120" t="s">
        <v>332</v>
      </c>
      <c r="F56" s="105" t="s">
        <v>240</v>
      </c>
    </row>
    <row r="57" spans="1:7" s="6" customFormat="1" ht="76.5" x14ac:dyDescent="0.2">
      <c r="A57" s="115" t="s">
        <v>147</v>
      </c>
      <c r="B57" s="107" t="s">
        <v>230</v>
      </c>
      <c r="C57" s="144" t="s">
        <v>232</v>
      </c>
      <c r="D57" s="152"/>
      <c r="E57" s="152"/>
      <c r="F57" s="149"/>
    </row>
    <row r="58" spans="1:7" s="6" customFormat="1" ht="15" x14ac:dyDescent="0.2">
      <c r="A58" s="110"/>
      <c r="B58" s="98"/>
      <c r="C58" s="111"/>
      <c r="D58" s="153"/>
      <c r="E58" s="121" t="s">
        <v>273</v>
      </c>
      <c r="F58" s="113" t="str">
        <f>IF(COUNT(F57)=0,"N/A",SUM(F57)/COUNT(F57))</f>
        <v>N/A</v>
      </c>
    </row>
    <row r="59" spans="1:7" s="6" customFormat="1" x14ac:dyDescent="0.2">
      <c r="A59" s="110"/>
      <c r="B59" s="98"/>
      <c r="C59" s="111"/>
      <c r="D59" s="153"/>
      <c r="E59" s="159"/>
      <c r="F59" s="124"/>
      <c r="G59" s="15"/>
    </row>
    <row r="60" spans="1:7" s="14" customFormat="1" ht="15" x14ac:dyDescent="0.25">
      <c r="A60" s="125" t="s">
        <v>13</v>
      </c>
      <c r="B60" s="104" t="s">
        <v>14</v>
      </c>
      <c r="C60" s="105" t="s">
        <v>0</v>
      </c>
      <c r="D60" s="105" t="s">
        <v>1</v>
      </c>
      <c r="E60" s="120" t="s">
        <v>332</v>
      </c>
      <c r="F60" s="105" t="s">
        <v>240</v>
      </c>
    </row>
    <row r="61" spans="1:7" s="6" customFormat="1" ht="63.75" x14ac:dyDescent="0.2">
      <c r="A61" s="115" t="s">
        <v>148</v>
      </c>
      <c r="B61" s="107" t="s">
        <v>231</v>
      </c>
      <c r="C61" s="107" t="s">
        <v>506</v>
      </c>
      <c r="D61" s="152"/>
      <c r="E61" s="152"/>
      <c r="F61" s="119"/>
    </row>
    <row r="62" spans="1:7" s="6" customFormat="1" ht="15" x14ac:dyDescent="0.2">
      <c r="A62" s="110"/>
      <c r="B62" s="98"/>
      <c r="C62" s="111"/>
      <c r="D62" s="153"/>
      <c r="E62" s="121" t="s">
        <v>273</v>
      </c>
      <c r="F62" s="113" t="str">
        <f>IF(COUNT(F61)=0,"N/A",SUM(F61)/COUNT(F61))</f>
        <v>N/A</v>
      </c>
    </row>
    <row r="63" spans="1:7" s="6" customFormat="1" x14ac:dyDescent="0.2">
      <c r="A63" s="110"/>
      <c r="B63" s="98"/>
      <c r="C63" s="111"/>
      <c r="D63" s="153"/>
      <c r="E63" s="159"/>
      <c r="F63" s="124"/>
      <c r="G63" s="15"/>
    </row>
  </sheetData>
  <mergeCells count="5">
    <mergeCell ref="B50:B53"/>
    <mergeCell ref="B35:B36"/>
    <mergeCell ref="B9:B10"/>
    <mergeCell ref="B4:B5"/>
    <mergeCell ref="B40:B42"/>
  </mergeCells>
  <conditionalFormatting sqref="F57:F59 F62:F63 F47:F48 F54:F55 F24:F25 F28:F29 F32:F33 F37:F38 F43:F44 G16 F15:F16 F6 F11:F12 F19:F21">
    <cfRule type="cellIs" dxfId="656" priority="5739" stopIfTrue="1" operator="equal">
      <formula>""""""</formula>
    </cfRule>
    <cfRule type="cellIs" dxfId="655" priority="5740" stopIfTrue="1" operator="equal">
      <formula>"R"</formula>
    </cfRule>
    <cfRule type="cellIs" dxfId="654" priority="5741" stopIfTrue="1" operator="equal">
      <formula>"y"</formula>
    </cfRule>
    <cfRule type="cellIs" dxfId="653" priority="5742" stopIfTrue="1" operator="equal">
      <formula>"G"</formula>
    </cfRule>
  </conditionalFormatting>
  <conditionalFormatting sqref="G63 G59 F57:F58 F62 G55 G48 F47 F54 G44 G38 G33 G29 G25 G21 F24 F28 F32 F37 F43 F11 G12 G16 F15 F6 F19">
    <cfRule type="cellIs" dxfId="652" priority="5162" operator="greaterThanOrEqual">
      <formula>4</formula>
    </cfRule>
    <cfRule type="cellIs" dxfId="651" priority="5163" operator="greaterThanOrEqual">
      <formula>3</formula>
    </cfRule>
    <cfRule type="cellIs" dxfId="650" priority="5164" operator="greaterThanOrEqual">
      <formula>0</formula>
    </cfRule>
  </conditionalFormatting>
  <conditionalFormatting sqref="F57:F58 F62 F47 F54 F24 F28 F32 F37 F43 F11 F15 F6 F19">
    <cfRule type="cellIs" dxfId="649" priority="4461" operator="equal">
      <formula>4</formula>
    </cfRule>
  </conditionalFormatting>
  <conditionalFormatting sqref="F57:F58 F62 F47 F54 F24 F28 F32 F37 F43 F11 F15 F6 F19">
    <cfRule type="cellIs" dxfId="648" priority="4458" operator="greaterThanOrEqual">
      <formula>3</formula>
    </cfRule>
    <cfRule type="cellIs" dxfId="647" priority="4459" operator="greaterThanOrEqual">
      <formula>2</formula>
    </cfRule>
    <cfRule type="cellIs" dxfId="646" priority="4460" operator="greaterThanOrEqual">
      <formula>0</formula>
    </cfRule>
  </conditionalFormatting>
  <conditionalFormatting sqref="F57 F61 F46 F50:F53 F23 F27 F31 F35:F36 F40:F42 F4:F5 F9:F10 F14 F18">
    <cfRule type="cellIs" dxfId="645" priority="3857" operator="equal">
      <formula>4</formula>
    </cfRule>
    <cfRule type="cellIs" dxfId="644" priority="3858" operator="greaterThan">
      <formula>2.51</formula>
    </cfRule>
    <cfRule type="cellIs" dxfId="643" priority="3859" operator="greaterThan">
      <formula>1.51</formula>
    </cfRule>
    <cfRule type="cellIs" dxfId="642" priority="3860" operator="greaterThanOrEqual">
      <formula>0</formula>
    </cfRule>
  </conditionalFormatting>
  <conditionalFormatting sqref="F57:F58 F62 F47 F54 F24 F28 F32 F37 F43 F11 F15 F6 F19">
    <cfRule type="cellIs" dxfId="641" priority="3122" operator="equal">
      <formula>4</formula>
    </cfRule>
    <cfRule type="cellIs" dxfId="640" priority="3123" operator="greaterThanOrEqual">
      <formula>3</formula>
    </cfRule>
    <cfRule type="cellIs" dxfId="639" priority="3124" operator="greaterThanOrEqual">
      <formula>2</formula>
    </cfRule>
    <cfRule type="cellIs" dxfId="638" priority="3125" operator="equal">
      <formula>0</formula>
    </cfRule>
  </conditionalFormatting>
  <conditionalFormatting sqref="F57:F58 F62 F47 F54 F24 F28 F32 F37 F43 F11 F15 F6 F19">
    <cfRule type="cellIs" dxfId="637" priority="3114" operator="equal">
      <formula>4</formula>
    </cfRule>
    <cfRule type="cellIs" dxfId="636" priority="3115" operator="greaterThanOrEqual">
      <formula>2.55</formula>
    </cfRule>
    <cfRule type="cellIs" dxfId="635" priority="3116" operator="greaterThanOrEqual">
      <formula>2</formula>
    </cfRule>
    <cfRule type="cellIs" dxfId="634" priority="3117" operator="greaterThanOrEqual">
      <formula>0</formula>
    </cfRule>
  </conditionalFormatting>
  <conditionalFormatting sqref="F6">
    <cfRule type="cellIs" dxfId="633" priority="386" operator="equal">
      <formula>"N/A"</formula>
    </cfRule>
    <cfRule type="cellIs" dxfId="632" priority="387" operator="equal">
      <formula>4</formula>
    </cfRule>
    <cfRule type="cellIs" dxfId="631" priority="388" operator="greaterThanOrEqual">
      <formula>2.55</formula>
    </cfRule>
    <cfRule type="cellIs" dxfId="630" priority="389" operator="greaterThanOrEqual">
      <formula>2</formula>
    </cfRule>
    <cfRule type="cellIs" dxfId="629" priority="390" operator="greaterThanOrEqual">
      <formula>0</formula>
    </cfRule>
  </conditionalFormatting>
  <conditionalFormatting sqref="F6">
    <cfRule type="cellIs" dxfId="628" priority="381" operator="equal">
      <formula>"N/A"</formula>
    </cfRule>
    <cfRule type="cellIs" dxfId="627" priority="382" operator="equal">
      <formula>4</formula>
    </cfRule>
    <cfRule type="cellIs" dxfId="626" priority="383" operator="greaterThanOrEqual">
      <formula>2.55</formula>
    </cfRule>
    <cfRule type="cellIs" dxfId="625" priority="384" operator="greaterThanOrEqual">
      <formula>2</formula>
    </cfRule>
    <cfRule type="cellIs" dxfId="624" priority="385" operator="greaterThanOrEqual">
      <formula>0</formula>
    </cfRule>
  </conditionalFormatting>
  <conditionalFormatting sqref="F6">
    <cfRule type="cellIs" dxfId="623" priority="376" operator="equal">
      <formula>"N/A"</formula>
    </cfRule>
    <cfRule type="cellIs" dxfId="622" priority="377" operator="equal">
      <formula>4</formula>
    </cfRule>
    <cfRule type="cellIs" dxfId="621" priority="378" operator="greaterThanOrEqual">
      <formula>2.55</formula>
    </cfRule>
    <cfRule type="cellIs" dxfId="620" priority="379" operator="greaterThanOrEqual">
      <formula>2</formula>
    </cfRule>
    <cfRule type="cellIs" dxfId="619" priority="380" operator="greaterThanOrEqual">
      <formula>0</formula>
    </cfRule>
  </conditionalFormatting>
  <conditionalFormatting sqref="F6">
    <cfRule type="cellIs" dxfId="618" priority="371" operator="equal">
      <formula>"N/A"</formula>
    </cfRule>
    <cfRule type="cellIs" dxfId="617" priority="372" operator="equal">
      <formula>4</formula>
    </cfRule>
    <cfRule type="cellIs" dxfId="616" priority="373" operator="greaterThanOrEqual">
      <formula>2.55</formula>
    </cfRule>
    <cfRule type="cellIs" dxfId="615" priority="374" operator="greaterThanOrEqual">
      <formula>2</formula>
    </cfRule>
    <cfRule type="cellIs" dxfId="614" priority="375" operator="greaterThanOrEqual">
      <formula>0</formula>
    </cfRule>
  </conditionalFormatting>
  <conditionalFormatting sqref="F6">
    <cfRule type="cellIs" dxfId="613" priority="367" operator="equal">
      <formula>4</formula>
    </cfRule>
    <cfRule type="cellIs" dxfId="612" priority="368" operator="greaterThanOrEqual">
      <formula>2.55</formula>
    </cfRule>
    <cfRule type="cellIs" dxfId="611" priority="369" operator="greaterThanOrEqual">
      <formula>2</formula>
    </cfRule>
    <cfRule type="cellIs" dxfId="610" priority="370" operator="greaterThanOrEqual">
      <formula>0</formula>
    </cfRule>
  </conditionalFormatting>
  <conditionalFormatting sqref="F6">
    <cfRule type="cellIs" dxfId="609" priority="366" operator="equal">
      <formula>"N/A"</formula>
    </cfRule>
  </conditionalFormatting>
  <conditionalFormatting sqref="F6">
    <cfRule type="cellIs" dxfId="608" priority="362" operator="equal">
      <formula>4</formula>
    </cfRule>
    <cfRule type="cellIs" dxfId="607" priority="363" operator="greaterThanOrEqual">
      <formula>2.55</formula>
    </cfRule>
    <cfRule type="cellIs" dxfId="606" priority="364" operator="greaterThanOrEqual">
      <formula>2</formula>
    </cfRule>
    <cfRule type="cellIs" dxfId="605" priority="365" operator="greaterThanOrEqual">
      <formula>0</formula>
    </cfRule>
  </conditionalFormatting>
  <conditionalFormatting sqref="F6">
    <cfRule type="cellIs" dxfId="604" priority="361" operator="equal">
      <formula>"N/A"</formula>
    </cfRule>
  </conditionalFormatting>
  <conditionalFormatting sqref="F11">
    <cfRule type="cellIs" dxfId="603" priority="356" operator="equal">
      <formula>"N/A"</formula>
    </cfRule>
    <cfRule type="cellIs" dxfId="602" priority="357" operator="equal">
      <formula>4</formula>
    </cfRule>
    <cfRule type="cellIs" dxfId="601" priority="358" operator="greaterThanOrEqual">
      <formula>2.55</formula>
    </cfRule>
    <cfRule type="cellIs" dxfId="600" priority="359" operator="greaterThanOrEqual">
      <formula>2</formula>
    </cfRule>
    <cfRule type="cellIs" dxfId="599" priority="360" operator="greaterThanOrEqual">
      <formula>0</formula>
    </cfRule>
  </conditionalFormatting>
  <conditionalFormatting sqref="F11">
    <cfRule type="cellIs" dxfId="598" priority="351" operator="equal">
      <formula>"N/A"</formula>
    </cfRule>
    <cfRule type="cellIs" dxfId="597" priority="352" operator="equal">
      <formula>4</formula>
    </cfRule>
    <cfRule type="cellIs" dxfId="596" priority="353" operator="greaterThanOrEqual">
      <formula>2.55</formula>
    </cfRule>
    <cfRule type="cellIs" dxfId="595" priority="354" operator="greaterThanOrEqual">
      <formula>2</formula>
    </cfRule>
    <cfRule type="cellIs" dxfId="594" priority="355" operator="greaterThanOrEqual">
      <formula>0</formula>
    </cfRule>
  </conditionalFormatting>
  <conditionalFormatting sqref="F11">
    <cfRule type="cellIs" dxfId="593" priority="346" operator="equal">
      <formula>"N/A"</formula>
    </cfRule>
    <cfRule type="cellIs" dxfId="592" priority="347" operator="equal">
      <formula>4</formula>
    </cfRule>
    <cfRule type="cellIs" dxfId="591" priority="348" operator="greaterThanOrEqual">
      <formula>2.55</formula>
    </cfRule>
    <cfRule type="cellIs" dxfId="590" priority="349" operator="greaterThanOrEqual">
      <formula>2</formula>
    </cfRule>
    <cfRule type="cellIs" dxfId="589" priority="350" operator="greaterThanOrEqual">
      <formula>0</formula>
    </cfRule>
  </conditionalFormatting>
  <conditionalFormatting sqref="F11">
    <cfRule type="cellIs" dxfId="588" priority="341" operator="equal">
      <formula>"N/A"</formula>
    </cfRule>
    <cfRule type="cellIs" dxfId="587" priority="342" operator="equal">
      <formula>4</formula>
    </cfRule>
    <cfRule type="cellIs" dxfId="586" priority="343" operator="greaterThanOrEqual">
      <formula>2.55</formula>
    </cfRule>
    <cfRule type="cellIs" dxfId="585" priority="344" operator="greaterThanOrEqual">
      <formula>2</formula>
    </cfRule>
    <cfRule type="cellIs" dxfId="584" priority="345" operator="greaterThanOrEqual">
      <formula>0</formula>
    </cfRule>
  </conditionalFormatting>
  <conditionalFormatting sqref="F11">
    <cfRule type="cellIs" dxfId="583" priority="337" operator="equal">
      <formula>4</formula>
    </cfRule>
    <cfRule type="cellIs" dxfId="582" priority="338" operator="greaterThanOrEqual">
      <formula>2.55</formula>
    </cfRule>
    <cfRule type="cellIs" dxfId="581" priority="339" operator="greaterThanOrEqual">
      <formula>2</formula>
    </cfRule>
    <cfRule type="cellIs" dxfId="580" priority="340" operator="greaterThanOrEqual">
      <formula>0</formula>
    </cfRule>
  </conditionalFormatting>
  <conditionalFormatting sqref="F11">
    <cfRule type="cellIs" dxfId="579" priority="336" operator="equal">
      <formula>"N/A"</formula>
    </cfRule>
  </conditionalFormatting>
  <conditionalFormatting sqref="F11">
    <cfRule type="cellIs" dxfId="578" priority="332" operator="equal">
      <formula>4</formula>
    </cfRule>
    <cfRule type="cellIs" dxfId="577" priority="333" operator="greaterThanOrEqual">
      <formula>2.55</formula>
    </cfRule>
    <cfRule type="cellIs" dxfId="576" priority="334" operator="greaterThanOrEqual">
      <formula>2</formula>
    </cfRule>
    <cfRule type="cellIs" dxfId="575" priority="335" operator="greaterThanOrEqual">
      <formula>0</formula>
    </cfRule>
  </conditionalFormatting>
  <conditionalFormatting sqref="F11">
    <cfRule type="cellIs" dxfId="574" priority="331" operator="equal">
      <formula>"N/A"</formula>
    </cfRule>
  </conditionalFormatting>
  <conditionalFormatting sqref="F15">
    <cfRule type="cellIs" dxfId="573" priority="326" operator="equal">
      <formula>"N/A"</formula>
    </cfRule>
    <cfRule type="cellIs" dxfId="572" priority="327" operator="equal">
      <formula>4</formula>
    </cfRule>
    <cfRule type="cellIs" dxfId="571" priority="328" operator="greaterThanOrEqual">
      <formula>2.55</formula>
    </cfRule>
    <cfRule type="cellIs" dxfId="570" priority="329" operator="greaterThanOrEqual">
      <formula>2</formula>
    </cfRule>
    <cfRule type="cellIs" dxfId="569" priority="330" operator="greaterThanOrEqual">
      <formula>0</formula>
    </cfRule>
  </conditionalFormatting>
  <conditionalFormatting sqref="F15">
    <cfRule type="cellIs" dxfId="568" priority="321" operator="equal">
      <formula>"N/A"</formula>
    </cfRule>
    <cfRule type="cellIs" dxfId="567" priority="322" operator="equal">
      <formula>4</formula>
    </cfRule>
    <cfRule type="cellIs" dxfId="566" priority="323" operator="greaterThanOrEqual">
      <formula>2.55</formula>
    </cfRule>
    <cfRule type="cellIs" dxfId="565" priority="324" operator="greaterThanOrEqual">
      <formula>2</formula>
    </cfRule>
    <cfRule type="cellIs" dxfId="564" priority="325" operator="greaterThanOrEqual">
      <formula>0</formula>
    </cfRule>
  </conditionalFormatting>
  <conditionalFormatting sqref="F15">
    <cfRule type="cellIs" dxfId="563" priority="316" operator="equal">
      <formula>"N/A"</formula>
    </cfRule>
    <cfRule type="cellIs" dxfId="562" priority="317" operator="equal">
      <formula>4</formula>
    </cfRule>
    <cfRule type="cellIs" dxfId="561" priority="318" operator="greaterThanOrEqual">
      <formula>2.55</formula>
    </cfRule>
    <cfRule type="cellIs" dxfId="560" priority="319" operator="greaterThanOrEqual">
      <formula>2</formula>
    </cfRule>
    <cfRule type="cellIs" dxfId="559" priority="320" operator="greaterThanOrEqual">
      <formula>0</formula>
    </cfRule>
  </conditionalFormatting>
  <conditionalFormatting sqref="F15">
    <cfRule type="cellIs" dxfId="558" priority="311" operator="equal">
      <formula>"N/A"</formula>
    </cfRule>
    <cfRule type="cellIs" dxfId="557" priority="312" operator="equal">
      <formula>4</formula>
    </cfRule>
    <cfRule type="cellIs" dxfId="556" priority="313" operator="greaterThanOrEqual">
      <formula>2.55</formula>
    </cfRule>
    <cfRule type="cellIs" dxfId="555" priority="314" operator="greaterThanOrEqual">
      <formula>2</formula>
    </cfRule>
    <cfRule type="cellIs" dxfId="554" priority="315" operator="greaterThanOrEqual">
      <formula>0</formula>
    </cfRule>
  </conditionalFormatting>
  <conditionalFormatting sqref="F15">
    <cfRule type="cellIs" dxfId="553" priority="307" operator="equal">
      <formula>4</formula>
    </cfRule>
    <cfRule type="cellIs" dxfId="552" priority="308" operator="greaterThanOrEqual">
      <formula>2.55</formula>
    </cfRule>
    <cfRule type="cellIs" dxfId="551" priority="309" operator="greaterThanOrEqual">
      <formula>2</formula>
    </cfRule>
    <cfRule type="cellIs" dxfId="550" priority="310" operator="greaterThanOrEqual">
      <formula>0</formula>
    </cfRule>
  </conditionalFormatting>
  <conditionalFormatting sqref="F15">
    <cfRule type="cellIs" dxfId="549" priority="306" operator="equal">
      <formula>"N/A"</formula>
    </cfRule>
  </conditionalFormatting>
  <conditionalFormatting sqref="F15">
    <cfRule type="cellIs" dxfId="548" priority="302" operator="equal">
      <formula>4</formula>
    </cfRule>
    <cfRule type="cellIs" dxfId="547" priority="303" operator="greaterThanOrEqual">
      <formula>2.55</formula>
    </cfRule>
    <cfRule type="cellIs" dxfId="546" priority="304" operator="greaterThanOrEqual">
      <formula>2</formula>
    </cfRule>
    <cfRule type="cellIs" dxfId="545" priority="305" operator="greaterThanOrEqual">
      <formula>0</formula>
    </cfRule>
  </conditionalFormatting>
  <conditionalFormatting sqref="F15">
    <cfRule type="cellIs" dxfId="544" priority="301" operator="equal">
      <formula>"N/A"</formula>
    </cfRule>
  </conditionalFormatting>
  <conditionalFormatting sqref="F19">
    <cfRule type="cellIs" dxfId="543" priority="296" operator="equal">
      <formula>"N/A"</formula>
    </cfRule>
    <cfRule type="cellIs" dxfId="542" priority="297" operator="equal">
      <formula>4</formula>
    </cfRule>
    <cfRule type="cellIs" dxfId="541" priority="298" operator="greaterThanOrEqual">
      <formula>2.55</formula>
    </cfRule>
    <cfRule type="cellIs" dxfId="540" priority="299" operator="greaterThanOrEqual">
      <formula>2</formula>
    </cfRule>
    <cfRule type="cellIs" dxfId="539" priority="300" operator="greaterThanOrEqual">
      <formula>0</formula>
    </cfRule>
  </conditionalFormatting>
  <conditionalFormatting sqref="F19">
    <cfRule type="cellIs" dxfId="538" priority="291" operator="equal">
      <formula>"N/A"</formula>
    </cfRule>
    <cfRule type="cellIs" dxfId="537" priority="292" operator="equal">
      <formula>4</formula>
    </cfRule>
    <cfRule type="cellIs" dxfId="536" priority="293" operator="greaterThanOrEqual">
      <formula>2.55</formula>
    </cfRule>
    <cfRule type="cellIs" dxfId="535" priority="294" operator="greaterThanOrEqual">
      <formula>2</formula>
    </cfRule>
    <cfRule type="cellIs" dxfId="534" priority="295" operator="greaterThanOrEqual">
      <formula>0</formula>
    </cfRule>
  </conditionalFormatting>
  <conditionalFormatting sqref="F19">
    <cfRule type="cellIs" dxfId="533" priority="286" operator="equal">
      <formula>"N/A"</formula>
    </cfRule>
    <cfRule type="cellIs" dxfId="532" priority="287" operator="equal">
      <formula>4</formula>
    </cfRule>
    <cfRule type="cellIs" dxfId="531" priority="288" operator="greaterThanOrEqual">
      <formula>2.55</formula>
    </cfRule>
    <cfRule type="cellIs" dxfId="530" priority="289" operator="greaterThanOrEqual">
      <formula>2</formula>
    </cfRule>
    <cfRule type="cellIs" dxfId="529" priority="290" operator="greaterThanOrEqual">
      <formula>0</formula>
    </cfRule>
  </conditionalFormatting>
  <conditionalFormatting sqref="F19">
    <cfRule type="cellIs" dxfId="528" priority="281" operator="equal">
      <formula>"N/A"</formula>
    </cfRule>
    <cfRule type="cellIs" dxfId="527" priority="282" operator="equal">
      <formula>4</formula>
    </cfRule>
    <cfRule type="cellIs" dxfId="526" priority="283" operator="greaterThanOrEqual">
      <formula>2.55</formula>
    </cfRule>
    <cfRule type="cellIs" dxfId="525" priority="284" operator="greaterThanOrEqual">
      <formula>2</formula>
    </cfRule>
    <cfRule type="cellIs" dxfId="524" priority="285" operator="greaterThanOrEqual">
      <formula>0</formula>
    </cfRule>
  </conditionalFormatting>
  <conditionalFormatting sqref="F19">
    <cfRule type="cellIs" dxfId="523" priority="277" operator="equal">
      <formula>4</formula>
    </cfRule>
    <cfRule type="cellIs" dxfId="522" priority="278" operator="greaterThanOrEqual">
      <formula>2.55</formula>
    </cfRule>
    <cfRule type="cellIs" dxfId="521" priority="279" operator="greaterThanOrEqual">
      <formula>2</formula>
    </cfRule>
    <cfRule type="cellIs" dxfId="520" priority="280" operator="greaterThanOrEqual">
      <formula>0</formula>
    </cfRule>
  </conditionalFormatting>
  <conditionalFormatting sqref="F19">
    <cfRule type="cellIs" dxfId="519" priority="276" operator="equal">
      <formula>"N/A"</formula>
    </cfRule>
  </conditionalFormatting>
  <conditionalFormatting sqref="F19">
    <cfRule type="cellIs" dxfId="518" priority="272" operator="equal">
      <formula>4</formula>
    </cfRule>
    <cfRule type="cellIs" dxfId="517" priority="273" operator="greaterThanOrEqual">
      <formula>2.55</formula>
    </cfRule>
    <cfRule type="cellIs" dxfId="516" priority="274" operator="greaterThanOrEqual">
      <formula>2</formula>
    </cfRule>
    <cfRule type="cellIs" dxfId="515" priority="275" operator="greaterThanOrEqual">
      <formula>0</formula>
    </cfRule>
  </conditionalFormatting>
  <conditionalFormatting sqref="F19">
    <cfRule type="cellIs" dxfId="514" priority="271" operator="equal">
      <formula>"N/A"</formula>
    </cfRule>
  </conditionalFormatting>
  <conditionalFormatting sqref="F24">
    <cfRule type="cellIs" dxfId="513" priority="266" operator="equal">
      <formula>"N/A"</formula>
    </cfRule>
    <cfRule type="cellIs" dxfId="512" priority="267" operator="equal">
      <formula>4</formula>
    </cfRule>
    <cfRule type="cellIs" dxfId="511" priority="268" operator="greaterThanOrEqual">
      <formula>2.55</formula>
    </cfRule>
    <cfRule type="cellIs" dxfId="510" priority="269" operator="greaterThanOrEqual">
      <formula>2</formula>
    </cfRule>
    <cfRule type="cellIs" dxfId="509" priority="270" operator="greaterThanOrEqual">
      <formula>0</formula>
    </cfRule>
  </conditionalFormatting>
  <conditionalFormatting sqref="F24">
    <cfRule type="cellIs" dxfId="508" priority="261" operator="equal">
      <formula>"N/A"</formula>
    </cfRule>
    <cfRule type="cellIs" dxfId="507" priority="262" operator="equal">
      <formula>4</formula>
    </cfRule>
    <cfRule type="cellIs" dxfId="506" priority="263" operator="greaterThanOrEqual">
      <formula>2.55</formula>
    </cfRule>
    <cfRule type="cellIs" dxfId="505" priority="264" operator="greaterThanOrEqual">
      <formula>2</formula>
    </cfRule>
    <cfRule type="cellIs" dxfId="504" priority="265" operator="greaterThanOrEqual">
      <formula>0</formula>
    </cfRule>
  </conditionalFormatting>
  <conditionalFormatting sqref="F24">
    <cfRule type="cellIs" dxfId="503" priority="256" operator="equal">
      <formula>"N/A"</formula>
    </cfRule>
    <cfRule type="cellIs" dxfId="502" priority="257" operator="equal">
      <formula>4</formula>
    </cfRule>
    <cfRule type="cellIs" dxfId="501" priority="258" operator="greaterThanOrEqual">
      <formula>2.55</formula>
    </cfRule>
    <cfRule type="cellIs" dxfId="500" priority="259" operator="greaterThanOrEqual">
      <formula>2</formula>
    </cfRule>
    <cfRule type="cellIs" dxfId="499" priority="260" operator="greaterThanOrEqual">
      <formula>0</formula>
    </cfRule>
  </conditionalFormatting>
  <conditionalFormatting sqref="F24">
    <cfRule type="cellIs" dxfId="498" priority="251" operator="equal">
      <formula>"N/A"</formula>
    </cfRule>
    <cfRule type="cellIs" dxfId="497" priority="252" operator="equal">
      <formula>4</formula>
    </cfRule>
    <cfRule type="cellIs" dxfId="496" priority="253" operator="greaterThanOrEqual">
      <formula>2.55</formula>
    </cfRule>
    <cfRule type="cellIs" dxfId="495" priority="254" operator="greaterThanOrEqual">
      <formula>2</formula>
    </cfRule>
    <cfRule type="cellIs" dxfId="494" priority="255" operator="greaterThanOrEqual">
      <formula>0</formula>
    </cfRule>
  </conditionalFormatting>
  <conditionalFormatting sqref="F24">
    <cfRule type="cellIs" dxfId="493" priority="247" operator="equal">
      <formula>4</formula>
    </cfRule>
    <cfRule type="cellIs" dxfId="492" priority="248" operator="greaterThanOrEqual">
      <formula>2.55</formula>
    </cfRule>
    <cfRule type="cellIs" dxfId="491" priority="249" operator="greaterThanOrEqual">
      <formula>2</formula>
    </cfRule>
    <cfRule type="cellIs" dxfId="490" priority="250" operator="greaterThanOrEqual">
      <formula>0</formula>
    </cfRule>
  </conditionalFormatting>
  <conditionalFormatting sqref="F24">
    <cfRule type="cellIs" dxfId="489" priority="246" operator="equal">
      <formula>"N/A"</formula>
    </cfRule>
  </conditionalFormatting>
  <conditionalFormatting sqref="F24">
    <cfRule type="cellIs" dxfId="488" priority="242" operator="equal">
      <formula>4</formula>
    </cfRule>
    <cfRule type="cellIs" dxfId="487" priority="243" operator="greaterThanOrEqual">
      <formula>2.55</formula>
    </cfRule>
    <cfRule type="cellIs" dxfId="486" priority="244" operator="greaterThanOrEqual">
      <formula>2</formula>
    </cfRule>
    <cfRule type="cellIs" dxfId="485" priority="245" operator="greaterThanOrEqual">
      <formula>0</formula>
    </cfRule>
  </conditionalFormatting>
  <conditionalFormatting sqref="F24">
    <cfRule type="cellIs" dxfId="484" priority="241" operator="equal">
      <formula>"N/A"</formula>
    </cfRule>
  </conditionalFormatting>
  <conditionalFormatting sqref="F28">
    <cfRule type="cellIs" dxfId="483" priority="236" operator="equal">
      <formula>"N/A"</formula>
    </cfRule>
    <cfRule type="cellIs" dxfId="482" priority="237" operator="equal">
      <formula>4</formula>
    </cfRule>
    <cfRule type="cellIs" dxfId="481" priority="238" operator="greaterThanOrEqual">
      <formula>2.55</formula>
    </cfRule>
    <cfRule type="cellIs" dxfId="480" priority="239" operator="greaterThanOrEqual">
      <formula>2</formula>
    </cfRule>
    <cfRule type="cellIs" dxfId="479" priority="240" operator="greaterThanOrEqual">
      <formula>0</formula>
    </cfRule>
  </conditionalFormatting>
  <conditionalFormatting sqref="F28">
    <cfRule type="cellIs" dxfId="478" priority="231" operator="equal">
      <formula>"N/A"</formula>
    </cfRule>
    <cfRule type="cellIs" dxfId="477" priority="232" operator="equal">
      <formula>4</formula>
    </cfRule>
    <cfRule type="cellIs" dxfId="476" priority="233" operator="greaterThanOrEqual">
      <formula>2.55</formula>
    </cfRule>
    <cfRule type="cellIs" dxfId="475" priority="234" operator="greaterThanOrEqual">
      <formula>2</formula>
    </cfRule>
    <cfRule type="cellIs" dxfId="474" priority="235" operator="greaterThanOrEqual">
      <formula>0</formula>
    </cfRule>
  </conditionalFormatting>
  <conditionalFormatting sqref="F28">
    <cfRule type="cellIs" dxfId="473" priority="226" operator="equal">
      <formula>"N/A"</formula>
    </cfRule>
    <cfRule type="cellIs" dxfId="472" priority="227" operator="equal">
      <formula>4</formula>
    </cfRule>
    <cfRule type="cellIs" dxfId="471" priority="228" operator="greaterThanOrEqual">
      <formula>2.55</formula>
    </cfRule>
    <cfRule type="cellIs" dxfId="470" priority="229" operator="greaterThanOrEqual">
      <formula>2</formula>
    </cfRule>
    <cfRule type="cellIs" dxfId="469" priority="230" operator="greaterThanOrEqual">
      <formula>0</formula>
    </cfRule>
  </conditionalFormatting>
  <conditionalFormatting sqref="F28">
    <cfRule type="cellIs" dxfId="468" priority="221" operator="equal">
      <formula>"N/A"</formula>
    </cfRule>
    <cfRule type="cellIs" dxfId="467" priority="222" operator="equal">
      <formula>4</formula>
    </cfRule>
    <cfRule type="cellIs" dxfId="466" priority="223" operator="greaterThanOrEqual">
      <formula>2.55</formula>
    </cfRule>
    <cfRule type="cellIs" dxfId="465" priority="224" operator="greaterThanOrEqual">
      <formula>2</formula>
    </cfRule>
    <cfRule type="cellIs" dxfId="464" priority="225" operator="greaterThanOrEqual">
      <formula>0</formula>
    </cfRule>
  </conditionalFormatting>
  <conditionalFormatting sqref="F28">
    <cfRule type="cellIs" dxfId="463" priority="217" operator="equal">
      <formula>4</formula>
    </cfRule>
    <cfRule type="cellIs" dxfId="462" priority="218" operator="greaterThanOrEqual">
      <formula>2.55</formula>
    </cfRule>
    <cfRule type="cellIs" dxfId="461" priority="219" operator="greaterThanOrEqual">
      <formula>2</formula>
    </cfRule>
    <cfRule type="cellIs" dxfId="460" priority="220" operator="greaterThanOrEqual">
      <formula>0</formula>
    </cfRule>
  </conditionalFormatting>
  <conditionalFormatting sqref="F28">
    <cfRule type="cellIs" dxfId="459" priority="216" operator="equal">
      <formula>"N/A"</formula>
    </cfRule>
  </conditionalFormatting>
  <conditionalFormatting sqref="F28">
    <cfRule type="cellIs" dxfId="458" priority="212" operator="equal">
      <formula>4</formula>
    </cfRule>
    <cfRule type="cellIs" dxfId="457" priority="213" operator="greaterThanOrEqual">
      <formula>2.55</formula>
    </cfRule>
    <cfRule type="cellIs" dxfId="456" priority="214" operator="greaterThanOrEqual">
      <formula>2</formula>
    </cfRule>
    <cfRule type="cellIs" dxfId="455" priority="215" operator="greaterThanOrEqual">
      <formula>0</formula>
    </cfRule>
  </conditionalFormatting>
  <conditionalFormatting sqref="F28">
    <cfRule type="cellIs" dxfId="454" priority="211" operator="equal">
      <formula>"N/A"</formula>
    </cfRule>
  </conditionalFormatting>
  <conditionalFormatting sqref="F32">
    <cfRule type="cellIs" dxfId="453" priority="206" operator="equal">
      <formula>"N/A"</formula>
    </cfRule>
    <cfRule type="cellIs" dxfId="452" priority="207" operator="equal">
      <formula>4</formula>
    </cfRule>
    <cfRule type="cellIs" dxfId="451" priority="208" operator="greaterThanOrEqual">
      <formula>2.55</formula>
    </cfRule>
    <cfRule type="cellIs" dxfId="450" priority="209" operator="greaterThanOrEqual">
      <formula>2</formula>
    </cfRule>
    <cfRule type="cellIs" dxfId="449" priority="210" operator="greaterThanOrEqual">
      <formula>0</formula>
    </cfRule>
  </conditionalFormatting>
  <conditionalFormatting sqref="F32">
    <cfRule type="cellIs" dxfId="448" priority="201" operator="equal">
      <formula>"N/A"</formula>
    </cfRule>
    <cfRule type="cellIs" dxfId="447" priority="202" operator="equal">
      <formula>4</formula>
    </cfRule>
    <cfRule type="cellIs" dxfId="446" priority="203" operator="greaterThanOrEqual">
      <formula>2.55</formula>
    </cfRule>
    <cfRule type="cellIs" dxfId="445" priority="204" operator="greaterThanOrEqual">
      <formula>2</formula>
    </cfRule>
    <cfRule type="cellIs" dxfId="444" priority="205" operator="greaterThanOrEqual">
      <formula>0</formula>
    </cfRule>
  </conditionalFormatting>
  <conditionalFormatting sqref="F32">
    <cfRule type="cellIs" dxfId="443" priority="196" operator="equal">
      <formula>"N/A"</formula>
    </cfRule>
    <cfRule type="cellIs" dxfId="442" priority="197" operator="equal">
      <formula>4</formula>
    </cfRule>
    <cfRule type="cellIs" dxfId="441" priority="198" operator="greaterThanOrEqual">
      <formula>2.55</formula>
    </cfRule>
    <cfRule type="cellIs" dxfId="440" priority="199" operator="greaterThanOrEqual">
      <formula>2</formula>
    </cfRule>
    <cfRule type="cellIs" dxfId="439" priority="200" operator="greaterThanOrEqual">
      <formula>0</formula>
    </cfRule>
  </conditionalFormatting>
  <conditionalFormatting sqref="F32">
    <cfRule type="cellIs" dxfId="438" priority="191" operator="equal">
      <formula>"N/A"</formula>
    </cfRule>
    <cfRule type="cellIs" dxfId="437" priority="192" operator="equal">
      <formula>4</formula>
    </cfRule>
    <cfRule type="cellIs" dxfId="436" priority="193" operator="greaterThanOrEqual">
      <formula>2.55</formula>
    </cfRule>
    <cfRule type="cellIs" dxfId="435" priority="194" operator="greaterThanOrEqual">
      <formula>2</formula>
    </cfRule>
    <cfRule type="cellIs" dxfId="434" priority="195" operator="greaterThanOrEqual">
      <formula>0</formula>
    </cfRule>
  </conditionalFormatting>
  <conditionalFormatting sqref="F32">
    <cfRule type="cellIs" dxfId="433" priority="187" operator="equal">
      <formula>4</formula>
    </cfRule>
    <cfRule type="cellIs" dxfId="432" priority="188" operator="greaterThanOrEqual">
      <formula>2.55</formula>
    </cfRule>
    <cfRule type="cellIs" dxfId="431" priority="189" operator="greaterThanOrEqual">
      <formula>2</formula>
    </cfRule>
    <cfRule type="cellIs" dxfId="430" priority="190" operator="greaterThanOrEqual">
      <formula>0</formula>
    </cfRule>
  </conditionalFormatting>
  <conditionalFormatting sqref="F32">
    <cfRule type="cellIs" dxfId="429" priority="186" operator="equal">
      <formula>"N/A"</formula>
    </cfRule>
  </conditionalFormatting>
  <conditionalFormatting sqref="F32">
    <cfRule type="cellIs" dxfId="428" priority="182" operator="equal">
      <formula>4</formula>
    </cfRule>
    <cfRule type="cellIs" dxfId="427" priority="183" operator="greaterThanOrEqual">
      <formula>2.55</formula>
    </cfRule>
    <cfRule type="cellIs" dxfId="426" priority="184" operator="greaterThanOrEqual">
      <formula>2</formula>
    </cfRule>
    <cfRule type="cellIs" dxfId="425" priority="185" operator="greaterThanOrEqual">
      <formula>0</formula>
    </cfRule>
  </conditionalFormatting>
  <conditionalFormatting sqref="F32">
    <cfRule type="cellIs" dxfId="424" priority="181" operator="equal">
      <formula>"N/A"</formula>
    </cfRule>
  </conditionalFormatting>
  <conditionalFormatting sqref="F37">
    <cfRule type="cellIs" dxfId="423" priority="176" operator="equal">
      <formula>"N/A"</formula>
    </cfRule>
    <cfRule type="cellIs" dxfId="422" priority="177" operator="equal">
      <formula>4</formula>
    </cfRule>
    <cfRule type="cellIs" dxfId="421" priority="178" operator="greaterThanOrEqual">
      <formula>2.55</formula>
    </cfRule>
    <cfRule type="cellIs" dxfId="420" priority="179" operator="greaterThanOrEqual">
      <formula>2</formula>
    </cfRule>
    <cfRule type="cellIs" dxfId="419" priority="180" operator="greaterThanOrEqual">
      <formula>0</formula>
    </cfRule>
  </conditionalFormatting>
  <conditionalFormatting sqref="F37">
    <cfRule type="cellIs" dxfId="418" priority="171" operator="equal">
      <formula>"N/A"</formula>
    </cfRule>
    <cfRule type="cellIs" dxfId="417" priority="172" operator="equal">
      <formula>4</formula>
    </cfRule>
    <cfRule type="cellIs" dxfId="416" priority="173" operator="greaterThanOrEqual">
      <formula>2.55</formula>
    </cfRule>
    <cfRule type="cellIs" dxfId="415" priority="174" operator="greaterThanOrEqual">
      <formula>2</formula>
    </cfRule>
    <cfRule type="cellIs" dxfId="414" priority="175" operator="greaterThanOrEqual">
      <formula>0</formula>
    </cfRule>
  </conditionalFormatting>
  <conditionalFormatting sqref="F37">
    <cfRule type="cellIs" dxfId="413" priority="166" operator="equal">
      <formula>"N/A"</formula>
    </cfRule>
    <cfRule type="cellIs" dxfId="412" priority="167" operator="equal">
      <formula>4</formula>
    </cfRule>
    <cfRule type="cellIs" dxfId="411" priority="168" operator="greaterThanOrEqual">
      <formula>2.55</formula>
    </cfRule>
    <cfRule type="cellIs" dxfId="410" priority="169" operator="greaterThanOrEqual">
      <formula>2</formula>
    </cfRule>
    <cfRule type="cellIs" dxfId="409" priority="170" operator="greaterThanOrEqual">
      <formula>0</formula>
    </cfRule>
  </conditionalFormatting>
  <conditionalFormatting sqref="F37">
    <cfRule type="cellIs" dxfId="408" priority="161" operator="equal">
      <formula>"N/A"</formula>
    </cfRule>
    <cfRule type="cellIs" dxfId="407" priority="162" operator="equal">
      <formula>4</formula>
    </cfRule>
    <cfRule type="cellIs" dxfId="406" priority="163" operator="greaterThanOrEqual">
      <formula>2.55</formula>
    </cfRule>
    <cfRule type="cellIs" dxfId="405" priority="164" operator="greaterThanOrEqual">
      <formula>2</formula>
    </cfRule>
    <cfRule type="cellIs" dxfId="404" priority="165" operator="greaterThanOrEqual">
      <formula>0</formula>
    </cfRule>
  </conditionalFormatting>
  <conditionalFormatting sqref="F37">
    <cfRule type="cellIs" dxfId="403" priority="157" operator="equal">
      <formula>4</formula>
    </cfRule>
    <cfRule type="cellIs" dxfId="402" priority="158" operator="greaterThanOrEqual">
      <formula>2.55</formula>
    </cfRule>
    <cfRule type="cellIs" dxfId="401" priority="159" operator="greaterThanOrEqual">
      <formula>2</formula>
    </cfRule>
    <cfRule type="cellIs" dxfId="400" priority="160" operator="greaterThanOrEqual">
      <formula>0</formula>
    </cfRule>
  </conditionalFormatting>
  <conditionalFormatting sqref="F37">
    <cfRule type="cellIs" dxfId="399" priority="156" operator="equal">
      <formula>"N/A"</formula>
    </cfRule>
  </conditionalFormatting>
  <conditionalFormatting sqref="F37">
    <cfRule type="cellIs" dxfId="398" priority="152" operator="equal">
      <formula>4</formula>
    </cfRule>
    <cfRule type="cellIs" dxfId="397" priority="153" operator="greaterThanOrEqual">
      <formula>2.55</formula>
    </cfRule>
    <cfRule type="cellIs" dxfId="396" priority="154" operator="greaterThanOrEqual">
      <formula>2</formula>
    </cfRule>
    <cfRule type="cellIs" dxfId="395" priority="155" operator="greaterThanOrEqual">
      <formula>0</formula>
    </cfRule>
  </conditionalFormatting>
  <conditionalFormatting sqref="F37">
    <cfRule type="cellIs" dxfId="394" priority="151" operator="equal">
      <formula>"N/A"</formula>
    </cfRule>
  </conditionalFormatting>
  <conditionalFormatting sqref="F43">
    <cfRule type="cellIs" dxfId="393" priority="146" operator="equal">
      <formula>"N/A"</formula>
    </cfRule>
    <cfRule type="cellIs" dxfId="392" priority="147" operator="equal">
      <formula>4</formula>
    </cfRule>
    <cfRule type="cellIs" dxfId="391" priority="148" operator="greaterThanOrEqual">
      <formula>2.55</formula>
    </cfRule>
    <cfRule type="cellIs" dxfId="390" priority="149" operator="greaterThanOrEqual">
      <formula>2</formula>
    </cfRule>
    <cfRule type="cellIs" dxfId="389" priority="150" operator="greaterThanOrEqual">
      <formula>0</formula>
    </cfRule>
  </conditionalFormatting>
  <conditionalFormatting sqref="F43">
    <cfRule type="cellIs" dxfId="388" priority="141" operator="equal">
      <formula>"N/A"</formula>
    </cfRule>
    <cfRule type="cellIs" dxfId="387" priority="142" operator="equal">
      <formula>4</formula>
    </cfRule>
    <cfRule type="cellIs" dxfId="386" priority="143" operator="greaterThanOrEqual">
      <formula>2.55</formula>
    </cfRule>
    <cfRule type="cellIs" dxfId="385" priority="144" operator="greaterThanOrEqual">
      <formula>2</formula>
    </cfRule>
    <cfRule type="cellIs" dxfId="384" priority="145" operator="greaterThanOrEqual">
      <formula>0</formula>
    </cfRule>
  </conditionalFormatting>
  <conditionalFormatting sqref="F43">
    <cfRule type="cellIs" dxfId="383" priority="136" operator="equal">
      <formula>"N/A"</formula>
    </cfRule>
    <cfRule type="cellIs" dxfId="382" priority="137" operator="equal">
      <formula>4</formula>
    </cfRule>
    <cfRule type="cellIs" dxfId="381" priority="138" operator="greaterThanOrEqual">
      <formula>2.55</formula>
    </cfRule>
    <cfRule type="cellIs" dxfId="380" priority="139" operator="greaterThanOrEqual">
      <formula>2</formula>
    </cfRule>
    <cfRule type="cellIs" dxfId="379" priority="140" operator="greaterThanOrEqual">
      <formula>0</formula>
    </cfRule>
  </conditionalFormatting>
  <conditionalFormatting sqref="F43">
    <cfRule type="cellIs" dxfId="378" priority="131" operator="equal">
      <formula>"N/A"</formula>
    </cfRule>
    <cfRule type="cellIs" dxfId="377" priority="132" operator="equal">
      <formula>4</formula>
    </cfRule>
    <cfRule type="cellIs" dxfId="376" priority="133" operator="greaterThanOrEqual">
      <formula>2.55</formula>
    </cfRule>
    <cfRule type="cellIs" dxfId="375" priority="134" operator="greaterThanOrEqual">
      <formula>2</formula>
    </cfRule>
    <cfRule type="cellIs" dxfId="374" priority="135" operator="greaterThanOrEqual">
      <formula>0</formula>
    </cfRule>
  </conditionalFormatting>
  <conditionalFormatting sqref="F43">
    <cfRule type="cellIs" dxfId="373" priority="127" operator="equal">
      <formula>4</formula>
    </cfRule>
    <cfRule type="cellIs" dxfId="372" priority="128" operator="greaterThanOrEqual">
      <formula>2.55</formula>
    </cfRule>
    <cfRule type="cellIs" dxfId="371" priority="129" operator="greaterThanOrEqual">
      <formula>2</formula>
    </cfRule>
    <cfRule type="cellIs" dxfId="370" priority="130" operator="greaterThanOrEqual">
      <formula>0</formula>
    </cfRule>
  </conditionalFormatting>
  <conditionalFormatting sqref="F43">
    <cfRule type="cellIs" dxfId="369" priority="126" operator="equal">
      <formula>"N/A"</formula>
    </cfRule>
  </conditionalFormatting>
  <conditionalFormatting sqref="F43">
    <cfRule type="cellIs" dxfId="368" priority="122" operator="equal">
      <formula>4</formula>
    </cfRule>
    <cfRule type="cellIs" dxfId="367" priority="123" operator="greaterThanOrEqual">
      <formula>2.55</formula>
    </cfRule>
    <cfRule type="cellIs" dxfId="366" priority="124" operator="greaterThanOrEqual">
      <formula>2</formula>
    </cfRule>
    <cfRule type="cellIs" dxfId="365" priority="125" operator="greaterThanOrEqual">
      <formula>0</formula>
    </cfRule>
  </conditionalFormatting>
  <conditionalFormatting sqref="F43">
    <cfRule type="cellIs" dxfId="364" priority="121" operator="equal">
      <formula>"N/A"</formula>
    </cfRule>
  </conditionalFormatting>
  <conditionalFormatting sqref="F47">
    <cfRule type="cellIs" dxfId="363" priority="116" operator="equal">
      <formula>"N/A"</formula>
    </cfRule>
    <cfRule type="cellIs" dxfId="362" priority="117" operator="equal">
      <formula>4</formula>
    </cfRule>
    <cfRule type="cellIs" dxfId="361" priority="118" operator="greaterThanOrEqual">
      <formula>2.55</formula>
    </cfRule>
    <cfRule type="cellIs" dxfId="360" priority="119" operator="greaterThanOrEqual">
      <formula>2</formula>
    </cfRule>
    <cfRule type="cellIs" dxfId="359" priority="120" operator="greaterThanOrEqual">
      <formula>0</formula>
    </cfRule>
  </conditionalFormatting>
  <conditionalFormatting sqref="F47">
    <cfRule type="cellIs" dxfId="358" priority="111" operator="equal">
      <formula>"N/A"</formula>
    </cfRule>
    <cfRule type="cellIs" dxfId="357" priority="112" operator="equal">
      <formula>4</formula>
    </cfRule>
    <cfRule type="cellIs" dxfId="356" priority="113" operator="greaterThanOrEqual">
      <formula>2.55</formula>
    </cfRule>
    <cfRule type="cellIs" dxfId="355" priority="114" operator="greaterThanOrEqual">
      <formula>2</formula>
    </cfRule>
    <cfRule type="cellIs" dxfId="354" priority="115" operator="greaterThanOrEqual">
      <formula>0</formula>
    </cfRule>
  </conditionalFormatting>
  <conditionalFormatting sqref="F47">
    <cfRule type="cellIs" dxfId="353" priority="106" operator="equal">
      <formula>"N/A"</formula>
    </cfRule>
    <cfRule type="cellIs" dxfId="352" priority="107" operator="equal">
      <formula>4</formula>
    </cfRule>
    <cfRule type="cellIs" dxfId="351" priority="108" operator="greaterThanOrEqual">
      <formula>2.55</formula>
    </cfRule>
    <cfRule type="cellIs" dxfId="350" priority="109" operator="greaterThanOrEqual">
      <formula>2</formula>
    </cfRule>
    <cfRule type="cellIs" dxfId="349" priority="110" operator="greaterThanOrEqual">
      <formula>0</formula>
    </cfRule>
  </conditionalFormatting>
  <conditionalFormatting sqref="F47">
    <cfRule type="cellIs" dxfId="348" priority="101" operator="equal">
      <formula>"N/A"</formula>
    </cfRule>
    <cfRule type="cellIs" dxfId="347" priority="102" operator="equal">
      <formula>4</formula>
    </cfRule>
    <cfRule type="cellIs" dxfId="346" priority="103" operator="greaterThanOrEqual">
      <formula>2.55</formula>
    </cfRule>
    <cfRule type="cellIs" dxfId="345" priority="104" operator="greaterThanOrEqual">
      <formula>2</formula>
    </cfRule>
    <cfRule type="cellIs" dxfId="344" priority="105" operator="greaterThanOrEqual">
      <formula>0</formula>
    </cfRule>
  </conditionalFormatting>
  <conditionalFormatting sqref="F47">
    <cfRule type="cellIs" dxfId="343" priority="97" operator="equal">
      <formula>4</formula>
    </cfRule>
    <cfRule type="cellIs" dxfId="342" priority="98" operator="greaterThanOrEqual">
      <formula>2.55</formula>
    </cfRule>
    <cfRule type="cellIs" dxfId="341" priority="99" operator="greaterThanOrEqual">
      <formula>2</formula>
    </cfRule>
    <cfRule type="cellIs" dxfId="340" priority="100" operator="greaterThanOrEqual">
      <formula>0</formula>
    </cfRule>
  </conditionalFormatting>
  <conditionalFormatting sqref="F47">
    <cfRule type="cellIs" dxfId="339" priority="96" operator="equal">
      <formula>"N/A"</formula>
    </cfRule>
  </conditionalFormatting>
  <conditionalFormatting sqref="F47">
    <cfRule type="cellIs" dxfId="338" priority="92" operator="equal">
      <formula>4</formula>
    </cfRule>
    <cfRule type="cellIs" dxfId="337" priority="93" operator="greaterThanOrEqual">
      <formula>2.55</formula>
    </cfRule>
    <cfRule type="cellIs" dxfId="336" priority="94" operator="greaterThanOrEqual">
      <formula>2</formula>
    </cfRule>
    <cfRule type="cellIs" dxfId="335" priority="95" operator="greaterThanOrEqual">
      <formula>0</formula>
    </cfRule>
  </conditionalFormatting>
  <conditionalFormatting sqref="F47">
    <cfRule type="cellIs" dxfId="334" priority="91" operator="equal">
      <formula>"N/A"</formula>
    </cfRule>
  </conditionalFormatting>
  <conditionalFormatting sqref="F54">
    <cfRule type="cellIs" dxfId="333" priority="86" operator="equal">
      <formula>"N/A"</formula>
    </cfRule>
    <cfRule type="cellIs" dxfId="332" priority="87" operator="equal">
      <formula>4</formula>
    </cfRule>
    <cfRule type="cellIs" dxfId="331" priority="88" operator="greaterThanOrEqual">
      <formula>2.55</formula>
    </cfRule>
    <cfRule type="cellIs" dxfId="330" priority="89" operator="greaterThanOrEqual">
      <formula>2</formula>
    </cfRule>
    <cfRule type="cellIs" dxfId="329" priority="90" operator="greaterThanOrEqual">
      <formula>0</formula>
    </cfRule>
  </conditionalFormatting>
  <conditionalFormatting sqref="F54">
    <cfRule type="cellIs" dxfId="328" priority="81" operator="equal">
      <formula>"N/A"</formula>
    </cfRule>
    <cfRule type="cellIs" dxfId="327" priority="82" operator="equal">
      <formula>4</formula>
    </cfRule>
    <cfRule type="cellIs" dxfId="326" priority="83" operator="greaterThanOrEqual">
      <formula>2.55</formula>
    </cfRule>
    <cfRule type="cellIs" dxfId="325" priority="84" operator="greaterThanOrEqual">
      <formula>2</formula>
    </cfRule>
    <cfRule type="cellIs" dxfId="324" priority="85" operator="greaterThanOrEqual">
      <formula>0</formula>
    </cfRule>
  </conditionalFormatting>
  <conditionalFormatting sqref="F54">
    <cfRule type="cellIs" dxfId="323" priority="76" operator="equal">
      <formula>"N/A"</formula>
    </cfRule>
    <cfRule type="cellIs" dxfId="322" priority="77" operator="equal">
      <formula>4</formula>
    </cfRule>
    <cfRule type="cellIs" dxfId="321" priority="78" operator="greaterThanOrEqual">
      <formula>2.55</formula>
    </cfRule>
    <cfRule type="cellIs" dxfId="320" priority="79" operator="greaterThanOrEqual">
      <formula>2</formula>
    </cfRule>
    <cfRule type="cellIs" dxfId="319" priority="80" operator="greaterThanOrEqual">
      <formula>0</formula>
    </cfRule>
  </conditionalFormatting>
  <conditionalFormatting sqref="F54">
    <cfRule type="cellIs" dxfId="318" priority="71" operator="equal">
      <formula>"N/A"</formula>
    </cfRule>
    <cfRule type="cellIs" dxfId="317" priority="72" operator="equal">
      <formula>4</formula>
    </cfRule>
    <cfRule type="cellIs" dxfId="316" priority="73" operator="greaterThanOrEqual">
      <formula>2.55</formula>
    </cfRule>
    <cfRule type="cellIs" dxfId="315" priority="74" operator="greaterThanOrEqual">
      <formula>2</formula>
    </cfRule>
    <cfRule type="cellIs" dxfId="314" priority="75" operator="greaterThanOrEqual">
      <formula>0</formula>
    </cfRule>
  </conditionalFormatting>
  <conditionalFormatting sqref="F54">
    <cfRule type="cellIs" dxfId="313" priority="67" operator="equal">
      <formula>4</formula>
    </cfRule>
    <cfRule type="cellIs" dxfId="312" priority="68" operator="greaterThanOrEqual">
      <formula>2.55</formula>
    </cfRule>
    <cfRule type="cellIs" dxfId="311" priority="69" operator="greaterThanOrEqual">
      <formula>2</formula>
    </cfRule>
    <cfRule type="cellIs" dxfId="310" priority="70" operator="greaterThanOrEqual">
      <formula>0</formula>
    </cfRule>
  </conditionalFormatting>
  <conditionalFormatting sqref="F54">
    <cfRule type="cellIs" dxfId="309" priority="66" operator="equal">
      <formula>"N/A"</formula>
    </cfRule>
  </conditionalFormatting>
  <conditionalFormatting sqref="F54">
    <cfRule type="cellIs" dxfId="308" priority="62" operator="equal">
      <formula>4</formula>
    </cfRule>
    <cfRule type="cellIs" dxfId="307" priority="63" operator="greaterThanOrEqual">
      <formula>2.55</formula>
    </cfRule>
    <cfRule type="cellIs" dxfId="306" priority="64" operator="greaterThanOrEqual">
      <formula>2</formula>
    </cfRule>
    <cfRule type="cellIs" dxfId="305" priority="65" operator="greaterThanOrEqual">
      <formula>0</formula>
    </cfRule>
  </conditionalFormatting>
  <conditionalFormatting sqref="F54">
    <cfRule type="cellIs" dxfId="304" priority="61" operator="equal">
      <formula>"N/A"</formula>
    </cfRule>
  </conditionalFormatting>
  <conditionalFormatting sqref="F58">
    <cfRule type="cellIs" dxfId="303" priority="56" operator="equal">
      <formula>"N/A"</formula>
    </cfRule>
    <cfRule type="cellIs" dxfId="302" priority="57" operator="equal">
      <formula>4</formula>
    </cfRule>
    <cfRule type="cellIs" dxfId="301" priority="58" operator="greaterThanOrEqual">
      <formula>2.55</formula>
    </cfRule>
    <cfRule type="cellIs" dxfId="300" priority="59" operator="greaterThanOrEqual">
      <formula>2</formula>
    </cfRule>
    <cfRule type="cellIs" dxfId="299" priority="60" operator="greaterThanOrEqual">
      <formula>0</formula>
    </cfRule>
  </conditionalFormatting>
  <conditionalFormatting sqref="F58">
    <cfRule type="cellIs" dxfId="298" priority="51" operator="equal">
      <formula>"N/A"</formula>
    </cfRule>
    <cfRule type="cellIs" dxfId="297" priority="52" operator="equal">
      <formula>4</formula>
    </cfRule>
    <cfRule type="cellIs" dxfId="296" priority="53" operator="greaterThanOrEqual">
      <formula>2.55</formula>
    </cfRule>
    <cfRule type="cellIs" dxfId="295" priority="54" operator="greaterThanOrEqual">
      <formula>2</formula>
    </cfRule>
    <cfRule type="cellIs" dxfId="294" priority="55" operator="greaterThanOrEqual">
      <formula>0</formula>
    </cfRule>
  </conditionalFormatting>
  <conditionalFormatting sqref="F58">
    <cfRule type="cellIs" dxfId="293" priority="46" operator="equal">
      <formula>"N/A"</formula>
    </cfRule>
    <cfRule type="cellIs" dxfId="292" priority="47" operator="equal">
      <formula>4</formula>
    </cfRule>
    <cfRule type="cellIs" dxfId="291" priority="48" operator="greaterThanOrEqual">
      <formula>2.55</formula>
    </cfRule>
    <cfRule type="cellIs" dxfId="290" priority="49" operator="greaterThanOrEqual">
      <formula>2</formula>
    </cfRule>
    <cfRule type="cellIs" dxfId="289" priority="50" operator="greaterThanOrEqual">
      <formula>0</formula>
    </cfRule>
  </conditionalFormatting>
  <conditionalFormatting sqref="F58">
    <cfRule type="cellIs" dxfId="288" priority="41" operator="equal">
      <formula>"N/A"</formula>
    </cfRule>
    <cfRule type="cellIs" dxfId="287" priority="42" operator="equal">
      <formula>4</formula>
    </cfRule>
    <cfRule type="cellIs" dxfId="286" priority="43" operator="greaterThanOrEqual">
      <formula>2.55</formula>
    </cfRule>
    <cfRule type="cellIs" dxfId="285" priority="44" operator="greaterThanOrEqual">
      <formula>2</formula>
    </cfRule>
    <cfRule type="cellIs" dxfId="284" priority="45" operator="greaterThanOrEqual">
      <formula>0</formula>
    </cfRule>
  </conditionalFormatting>
  <conditionalFormatting sqref="F58">
    <cfRule type="cellIs" dxfId="283" priority="37" operator="equal">
      <formula>4</formula>
    </cfRule>
    <cfRule type="cellIs" dxfId="282" priority="38" operator="greaterThanOrEqual">
      <formula>2.55</formula>
    </cfRule>
    <cfRule type="cellIs" dxfId="281" priority="39" operator="greaterThanOrEqual">
      <formula>2</formula>
    </cfRule>
    <cfRule type="cellIs" dxfId="280" priority="40" operator="greaterThanOrEqual">
      <formula>0</formula>
    </cfRule>
  </conditionalFormatting>
  <conditionalFormatting sqref="F58">
    <cfRule type="cellIs" dxfId="279" priority="36" operator="equal">
      <formula>"N/A"</formula>
    </cfRule>
  </conditionalFormatting>
  <conditionalFormatting sqref="F58">
    <cfRule type="cellIs" dxfId="278" priority="32" operator="equal">
      <formula>4</formula>
    </cfRule>
    <cfRule type="cellIs" dxfId="277" priority="33" operator="greaterThanOrEqual">
      <formula>2.55</formula>
    </cfRule>
    <cfRule type="cellIs" dxfId="276" priority="34" operator="greaterThanOrEqual">
      <formula>2</formula>
    </cfRule>
    <cfRule type="cellIs" dxfId="275" priority="35" operator="greaterThanOrEqual">
      <formula>0</formula>
    </cfRule>
  </conditionalFormatting>
  <conditionalFormatting sqref="F58">
    <cfRule type="cellIs" dxfId="274" priority="31" operator="equal">
      <formula>"N/A"</formula>
    </cfRule>
  </conditionalFormatting>
  <conditionalFormatting sqref="F62">
    <cfRule type="cellIs" dxfId="273" priority="26" operator="equal">
      <formula>"N/A"</formula>
    </cfRule>
    <cfRule type="cellIs" dxfId="272" priority="27" operator="equal">
      <formula>4</formula>
    </cfRule>
    <cfRule type="cellIs" dxfId="271" priority="28" operator="greaterThanOrEqual">
      <formula>2.55</formula>
    </cfRule>
    <cfRule type="cellIs" dxfId="270" priority="29" operator="greaterThanOrEqual">
      <formula>2</formula>
    </cfRule>
    <cfRule type="cellIs" dxfId="269" priority="30" operator="greaterThanOrEqual">
      <formula>0</formula>
    </cfRule>
  </conditionalFormatting>
  <conditionalFormatting sqref="F62">
    <cfRule type="cellIs" dxfId="268" priority="21" operator="equal">
      <formula>"N/A"</formula>
    </cfRule>
    <cfRule type="cellIs" dxfId="267" priority="22" operator="equal">
      <formula>4</formula>
    </cfRule>
    <cfRule type="cellIs" dxfId="266" priority="23" operator="greaterThanOrEqual">
      <formula>2.55</formula>
    </cfRule>
    <cfRule type="cellIs" dxfId="265" priority="24" operator="greaterThanOrEqual">
      <formula>2</formula>
    </cfRule>
    <cfRule type="cellIs" dxfId="264" priority="25" operator="greaterThanOrEqual">
      <formula>0</formula>
    </cfRule>
  </conditionalFormatting>
  <conditionalFormatting sqref="F62">
    <cfRule type="cellIs" dxfId="263" priority="16" operator="equal">
      <formula>"N/A"</formula>
    </cfRule>
    <cfRule type="cellIs" dxfId="262" priority="17" operator="equal">
      <formula>4</formula>
    </cfRule>
    <cfRule type="cellIs" dxfId="261" priority="18" operator="greaterThanOrEqual">
      <formula>2.55</formula>
    </cfRule>
    <cfRule type="cellIs" dxfId="260" priority="19" operator="greaterThanOrEqual">
      <formula>2</formula>
    </cfRule>
    <cfRule type="cellIs" dxfId="259" priority="20" operator="greaterThanOrEqual">
      <formula>0</formula>
    </cfRule>
  </conditionalFormatting>
  <conditionalFormatting sqref="F62">
    <cfRule type="cellIs" dxfId="258" priority="11" operator="equal">
      <formula>"N/A"</formula>
    </cfRule>
    <cfRule type="cellIs" dxfId="257" priority="12" operator="equal">
      <formula>4</formula>
    </cfRule>
    <cfRule type="cellIs" dxfId="256" priority="13" operator="greaterThanOrEqual">
      <formula>2.55</formula>
    </cfRule>
    <cfRule type="cellIs" dxfId="255" priority="14" operator="greaterThanOrEqual">
      <formula>2</formula>
    </cfRule>
    <cfRule type="cellIs" dxfId="254" priority="15" operator="greaterThanOrEqual">
      <formula>0</formula>
    </cfRule>
  </conditionalFormatting>
  <conditionalFormatting sqref="F62">
    <cfRule type="cellIs" dxfId="253" priority="7" operator="equal">
      <formula>4</formula>
    </cfRule>
    <cfRule type="cellIs" dxfId="252" priority="8" operator="greaterThanOrEqual">
      <formula>2.55</formula>
    </cfRule>
    <cfRule type="cellIs" dxfId="251" priority="9" operator="greaterThanOrEqual">
      <formula>2</formula>
    </cfRule>
    <cfRule type="cellIs" dxfId="250" priority="10" operator="greaterThanOrEqual">
      <formula>0</formula>
    </cfRule>
  </conditionalFormatting>
  <conditionalFormatting sqref="F62">
    <cfRule type="cellIs" dxfId="249" priority="6" operator="equal">
      <formula>"N/A"</formula>
    </cfRule>
  </conditionalFormatting>
  <conditionalFormatting sqref="F62">
    <cfRule type="cellIs" dxfId="248" priority="2" operator="equal">
      <formula>4</formula>
    </cfRule>
    <cfRule type="cellIs" dxfId="247" priority="3" operator="greaterThanOrEqual">
      <formula>2.55</formula>
    </cfRule>
    <cfRule type="cellIs" dxfId="246" priority="4" operator="greaterThanOrEqual">
      <formula>2</formula>
    </cfRule>
    <cfRule type="cellIs" dxfId="245" priority="5" operator="greaterThanOrEqual">
      <formula>0</formula>
    </cfRule>
  </conditionalFormatting>
  <conditionalFormatting sqref="F62">
    <cfRule type="cellIs" dxfId="244" priority="1" operator="equal">
      <formula>"N/A"</formula>
    </cfRule>
  </conditionalFormatting>
  <pageMargins left="0.25" right="0.25" top="0.74803149606299202" bottom="0.74803149606299202" header="0.31496062992126" footer="0.31496062992126"/>
  <pageSetup scale="65" fitToHeight="3" orientation="landscape" r:id="rId1"/>
  <headerFooter>
    <oddFooter>&amp;L&amp;"Arial,Regular"&amp;8AE-POS-FR-08-E (Rev 13)
(01-April-2013)&amp;C&amp;"Arial,Regular"&amp;8Johnson Controls, Inc. 
Confidential and Proprietary&amp;R&amp;"Arial,Regular"&amp;8Page &amp;P of &amp;N</oddFooter>
  </headerFooter>
  <rowBreaks count="1" manualBreakCount="1">
    <brk id="3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F61 F23 F27 F31 F35:F36 F40:F42 F46 F50:F53 F57 F9:F10 F14 F18 F4:F5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29"/>
  <sheetViews>
    <sheetView view="pageBreakPreview" zoomScale="89" zoomScaleNormal="80" zoomScaleSheetLayoutView="89" workbookViewId="0"/>
  </sheetViews>
  <sheetFormatPr defaultRowHeight="14.25" x14ac:dyDescent="0.2"/>
  <cols>
    <col min="1" max="1" width="9.7109375" style="8" customWidth="1"/>
    <col min="2" max="2" width="28.7109375" style="8" customWidth="1"/>
    <col min="3" max="3" width="66.7109375" style="8" customWidth="1"/>
    <col min="4" max="4" width="12.7109375" style="160" customWidth="1"/>
    <col min="5" max="5" width="66.7109375" style="155" customWidth="1"/>
    <col min="6" max="6" width="12.7109375" style="8" customWidth="1"/>
    <col min="7" max="16384" width="9.140625" style="8"/>
  </cols>
  <sheetData>
    <row r="1" spans="1:7" ht="31.5" customHeight="1" x14ac:dyDescent="0.2">
      <c r="A1" s="61"/>
      <c r="B1" s="122" t="s">
        <v>169</v>
      </c>
      <c r="C1" s="95"/>
      <c r="D1" s="96" t="s">
        <v>276</v>
      </c>
      <c r="E1" s="98"/>
      <c r="F1" s="98"/>
    </row>
    <row r="2" spans="1:7" s="6" customFormat="1" x14ac:dyDescent="0.2">
      <c r="A2" s="99" t="s">
        <v>149</v>
      </c>
      <c r="B2" s="100"/>
      <c r="C2" s="100"/>
      <c r="D2" s="123"/>
      <c r="E2" s="123"/>
      <c r="F2" s="123"/>
    </row>
    <row r="3" spans="1:7" s="14" customFormat="1" ht="15" x14ac:dyDescent="0.25">
      <c r="A3" s="126" t="s">
        <v>13</v>
      </c>
      <c r="B3" s="104" t="s">
        <v>14</v>
      </c>
      <c r="C3" s="105" t="s">
        <v>0</v>
      </c>
      <c r="D3" s="105" t="s">
        <v>1</v>
      </c>
      <c r="E3" s="120" t="s">
        <v>332</v>
      </c>
      <c r="F3" s="105" t="s">
        <v>240</v>
      </c>
    </row>
    <row r="4" spans="1:7" s="6" customFormat="1" x14ac:dyDescent="0.2">
      <c r="A4" s="106" t="s">
        <v>150</v>
      </c>
      <c r="B4" s="371" t="s">
        <v>235</v>
      </c>
      <c r="C4" s="107" t="s">
        <v>33</v>
      </c>
      <c r="D4" s="152"/>
      <c r="E4" s="152"/>
      <c r="F4" s="119"/>
    </row>
    <row r="5" spans="1:7" s="6" customFormat="1" ht="25.5" x14ac:dyDescent="0.2">
      <c r="A5" s="109"/>
      <c r="B5" s="373"/>
      <c r="C5" s="107" t="s">
        <v>267</v>
      </c>
      <c r="D5" s="152"/>
      <c r="E5" s="152"/>
      <c r="F5" s="119"/>
    </row>
    <row r="6" spans="1:7" s="6" customFormat="1" ht="15" x14ac:dyDescent="0.2">
      <c r="A6" s="110"/>
      <c r="B6" s="98"/>
      <c r="C6" s="111"/>
      <c r="D6" s="153"/>
      <c r="E6" s="121" t="s">
        <v>273</v>
      </c>
      <c r="F6" s="113" t="str">
        <f>IF(COUNT(F4:F5)=0,"N/A",SUM(F4:F5)/COUNT(F4:F5))</f>
        <v>N/A</v>
      </c>
      <c r="G6" s="15"/>
    </row>
    <row r="7" spans="1:7" s="6" customFormat="1" x14ac:dyDescent="0.2">
      <c r="A7" s="110"/>
      <c r="B7" s="98"/>
      <c r="C7" s="111"/>
      <c r="D7" s="153"/>
      <c r="E7" s="159"/>
      <c r="F7" s="124"/>
      <c r="G7" s="15"/>
    </row>
    <row r="8" spans="1:7" s="14" customFormat="1" ht="15" x14ac:dyDescent="0.25">
      <c r="A8" s="126" t="s">
        <v>13</v>
      </c>
      <c r="B8" s="104" t="s">
        <v>14</v>
      </c>
      <c r="C8" s="105" t="s">
        <v>0</v>
      </c>
      <c r="D8" s="105" t="s">
        <v>1</v>
      </c>
      <c r="E8" s="120" t="s">
        <v>332</v>
      </c>
      <c r="F8" s="105" t="s">
        <v>240</v>
      </c>
    </row>
    <row r="9" spans="1:7" s="6" customFormat="1" ht="25.5" x14ac:dyDescent="0.2">
      <c r="A9" s="106" t="s">
        <v>151</v>
      </c>
      <c r="B9" s="371" t="s">
        <v>32</v>
      </c>
      <c r="C9" s="107" t="s">
        <v>34</v>
      </c>
      <c r="D9" s="152"/>
      <c r="E9" s="152"/>
      <c r="F9" s="119"/>
    </row>
    <row r="10" spans="1:7" s="6" customFormat="1" ht="51" x14ac:dyDescent="0.2">
      <c r="A10" s="109"/>
      <c r="B10" s="373"/>
      <c r="C10" s="107" t="s">
        <v>239</v>
      </c>
      <c r="D10" s="152"/>
      <c r="E10" s="152"/>
      <c r="F10" s="119"/>
    </row>
    <row r="11" spans="1:7" s="6" customFormat="1" ht="15" x14ac:dyDescent="0.2">
      <c r="A11" s="110"/>
      <c r="B11" s="98"/>
      <c r="C11" s="111"/>
      <c r="D11" s="153"/>
      <c r="E11" s="121" t="s">
        <v>273</v>
      </c>
      <c r="F11" s="113" t="str">
        <f>IF(COUNT(F9:F10)=0,"N/A",SUM(F9:F10)/COUNT(F9:F10))</f>
        <v>N/A</v>
      </c>
      <c r="G11" s="15"/>
    </row>
    <row r="12" spans="1:7" s="6" customFormat="1" x14ac:dyDescent="0.2">
      <c r="A12" s="110"/>
      <c r="B12" s="98"/>
      <c r="C12" s="111"/>
      <c r="D12" s="153"/>
      <c r="E12" s="159"/>
      <c r="F12" s="124"/>
      <c r="G12" s="15"/>
    </row>
    <row r="13" spans="1:7" s="14" customFormat="1" ht="15" x14ac:dyDescent="0.25">
      <c r="A13" s="126" t="s">
        <v>13</v>
      </c>
      <c r="B13" s="104" t="s">
        <v>14</v>
      </c>
      <c r="C13" s="105" t="s">
        <v>0</v>
      </c>
      <c r="D13" s="105" t="s">
        <v>1</v>
      </c>
      <c r="E13" s="120" t="s">
        <v>332</v>
      </c>
      <c r="F13" s="105" t="s">
        <v>240</v>
      </c>
    </row>
    <row r="14" spans="1:7" s="6" customFormat="1" ht="25.5" x14ac:dyDescent="0.2">
      <c r="A14" s="106" t="s">
        <v>152</v>
      </c>
      <c r="B14" s="371" t="s">
        <v>234</v>
      </c>
      <c r="C14" s="107" t="s">
        <v>39</v>
      </c>
      <c r="D14" s="152"/>
      <c r="E14" s="152"/>
      <c r="F14" s="119"/>
    </row>
    <row r="15" spans="1:7" s="6" customFormat="1" ht="25.5" x14ac:dyDescent="0.2">
      <c r="A15" s="108"/>
      <c r="B15" s="372"/>
      <c r="C15" s="144" t="s">
        <v>238</v>
      </c>
      <c r="D15" s="152"/>
      <c r="E15" s="152"/>
      <c r="F15" s="119"/>
    </row>
    <row r="16" spans="1:7" s="6" customFormat="1" ht="25.5" x14ac:dyDescent="0.2">
      <c r="A16" s="108"/>
      <c r="B16" s="372"/>
      <c r="C16" s="107" t="s">
        <v>507</v>
      </c>
      <c r="D16" s="152"/>
      <c r="E16" s="152"/>
      <c r="F16" s="119"/>
    </row>
    <row r="17" spans="1:7" s="6" customFormat="1" ht="25.5" x14ac:dyDescent="0.2">
      <c r="A17" s="108"/>
      <c r="B17" s="372"/>
      <c r="C17" s="107" t="s">
        <v>35</v>
      </c>
      <c r="D17" s="152"/>
      <c r="E17" s="152"/>
      <c r="F17" s="119"/>
    </row>
    <row r="18" spans="1:7" s="6" customFormat="1" ht="38.25" x14ac:dyDescent="0.2">
      <c r="A18" s="108"/>
      <c r="B18" s="372"/>
      <c r="C18" s="107" t="s">
        <v>37</v>
      </c>
      <c r="D18" s="152"/>
      <c r="E18" s="152"/>
      <c r="F18" s="119"/>
    </row>
    <row r="19" spans="1:7" s="6" customFormat="1" ht="25.5" x14ac:dyDescent="0.2">
      <c r="A19" s="108"/>
      <c r="B19" s="372"/>
      <c r="C19" s="107" t="s">
        <v>36</v>
      </c>
      <c r="D19" s="152"/>
      <c r="E19" s="152"/>
      <c r="F19" s="119"/>
    </row>
    <row r="20" spans="1:7" s="6" customFormat="1" ht="25.5" x14ac:dyDescent="0.2">
      <c r="A20" s="109"/>
      <c r="B20" s="373"/>
      <c r="C20" s="107" t="s">
        <v>38</v>
      </c>
      <c r="D20" s="152"/>
      <c r="E20" s="152"/>
      <c r="F20" s="119"/>
    </row>
    <row r="21" spans="1:7" s="6" customFormat="1" ht="15" x14ac:dyDescent="0.2">
      <c r="A21" s="110"/>
      <c r="B21" s="98"/>
      <c r="C21" s="111"/>
      <c r="D21" s="153"/>
      <c r="E21" s="121" t="s">
        <v>273</v>
      </c>
      <c r="F21" s="113" t="str">
        <f>IF(COUNT(F14:F20)=0,"N/A",SUM(F14:F20)/COUNT(F14:F20))</f>
        <v>N/A</v>
      </c>
      <c r="G21" s="15"/>
    </row>
    <row r="22" spans="1:7" s="6" customFormat="1" x14ac:dyDescent="0.2">
      <c r="A22" s="110"/>
      <c r="B22" s="98"/>
      <c r="C22" s="111"/>
      <c r="D22" s="153"/>
      <c r="E22" s="159"/>
      <c r="F22" s="124"/>
      <c r="G22" s="15"/>
    </row>
    <row r="23" spans="1:7" s="14" customFormat="1" ht="15" x14ac:dyDescent="0.25">
      <c r="A23" s="126" t="s">
        <v>13</v>
      </c>
      <c r="B23" s="104" t="s">
        <v>14</v>
      </c>
      <c r="C23" s="105" t="s">
        <v>0</v>
      </c>
      <c r="D23" s="105" t="s">
        <v>1</v>
      </c>
      <c r="E23" s="120" t="s">
        <v>332</v>
      </c>
      <c r="F23" s="105" t="s">
        <v>240</v>
      </c>
    </row>
    <row r="24" spans="1:7" s="6" customFormat="1" ht="63.75" x14ac:dyDescent="0.2">
      <c r="A24" s="115" t="s">
        <v>167</v>
      </c>
      <c r="B24" s="107" t="s">
        <v>233</v>
      </c>
      <c r="C24" s="107" t="s">
        <v>162</v>
      </c>
      <c r="D24" s="152"/>
      <c r="E24" s="152"/>
      <c r="F24" s="119"/>
    </row>
    <row r="25" spans="1:7" s="6" customFormat="1" ht="15" x14ac:dyDescent="0.2">
      <c r="A25" s="110"/>
      <c r="B25" s="98"/>
      <c r="C25" s="111"/>
      <c r="D25" s="153"/>
      <c r="E25" s="121" t="s">
        <v>273</v>
      </c>
      <c r="F25" s="113" t="str">
        <f>IF(COUNT(F24)=0,"N/A",SUM(F24)/COUNT(F24))</f>
        <v>N/A</v>
      </c>
      <c r="G25" s="15"/>
    </row>
    <row r="26" spans="1:7" s="6" customFormat="1" x14ac:dyDescent="0.2">
      <c r="A26" s="110"/>
      <c r="B26" s="98"/>
      <c r="C26" s="111"/>
      <c r="D26" s="153"/>
      <c r="E26" s="159"/>
      <c r="F26" s="124"/>
      <c r="G26" s="15"/>
    </row>
    <row r="27" spans="1:7" s="14" customFormat="1" ht="15" x14ac:dyDescent="0.25">
      <c r="A27" s="126" t="s">
        <v>13</v>
      </c>
      <c r="B27" s="104" t="s">
        <v>14</v>
      </c>
      <c r="C27" s="105" t="s">
        <v>0</v>
      </c>
      <c r="D27" s="105" t="s">
        <v>1</v>
      </c>
      <c r="E27" s="120" t="s">
        <v>332</v>
      </c>
      <c r="F27" s="105" t="s">
        <v>240</v>
      </c>
    </row>
    <row r="28" spans="1:7" s="6" customFormat="1" ht="63.75" x14ac:dyDescent="0.2">
      <c r="A28" s="115" t="s">
        <v>168</v>
      </c>
      <c r="B28" s="107" t="s">
        <v>236</v>
      </c>
      <c r="C28" s="107" t="s">
        <v>237</v>
      </c>
      <c r="D28" s="152"/>
      <c r="E28" s="152"/>
      <c r="F28" s="119"/>
    </row>
    <row r="29" spans="1:7" s="6" customFormat="1" ht="15" x14ac:dyDescent="0.2">
      <c r="A29" s="110"/>
      <c r="B29" s="98"/>
      <c r="C29" s="111"/>
      <c r="D29" s="153"/>
      <c r="E29" s="121" t="s">
        <v>273</v>
      </c>
      <c r="F29" s="113" t="str">
        <f>IF(COUNT(F28)=0,"N/A",SUM(F28)/COUNT(F28))</f>
        <v>N/A</v>
      </c>
    </row>
  </sheetData>
  <mergeCells count="3">
    <mergeCell ref="B4:B5"/>
    <mergeCell ref="B9:B10"/>
    <mergeCell ref="B14:B20"/>
  </mergeCells>
  <conditionalFormatting sqref="F6 F11:F12 F29 F25:F26 F21:F22">
    <cfRule type="cellIs" dxfId="243" priority="2542" stopIfTrue="1" operator="equal">
      <formula>""""""</formula>
    </cfRule>
    <cfRule type="cellIs" dxfId="242" priority="2543" stopIfTrue="1" operator="equal">
      <formula>"R"</formula>
    </cfRule>
    <cfRule type="cellIs" dxfId="241" priority="2544" stopIfTrue="1" operator="equal">
      <formula>"y"</formula>
    </cfRule>
    <cfRule type="cellIs" dxfId="240" priority="2545" stopIfTrue="1" operator="equal">
      <formula>"G"</formula>
    </cfRule>
  </conditionalFormatting>
  <conditionalFormatting sqref="G12 G22 G26 F6 F11 F29 F25 F21">
    <cfRule type="cellIs" dxfId="239" priority="2319" operator="greaterThanOrEqual">
      <formula>4</formula>
    </cfRule>
    <cfRule type="cellIs" dxfId="238" priority="2320" operator="greaterThanOrEqual">
      <formula>3</formula>
    </cfRule>
    <cfRule type="cellIs" dxfId="237" priority="2321" operator="greaterThanOrEqual">
      <formula>0</formula>
    </cfRule>
  </conditionalFormatting>
  <conditionalFormatting sqref="F4:F5 F9:F10 F14:F20 F24 F28">
    <cfRule type="cellIs" dxfId="236" priority="2118" operator="equal">
      <formula>4</formula>
    </cfRule>
    <cfRule type="cellIs" dxfId="235" priority="2119" operator="greaterThan">
      <formula>2.51</formula>
    </cfRule>
    <cfRule type="cellIs" dxfId="234" priority="2120" operator="greaterThan">
      <formula>1.51</formula>
    </cfRule>
    <cfRule type="cellIs" dxfId="233" priority="2121" operator="greaterThanOrEqual">
      <formula>0</formula>
    </cfRule>
  </conditionalFormatting>
  <conditionalFormatting sqref="F6 F11 F29 F25 F21">
    <cfRule type="cellIs" dxfId="232" priority="1915" operator="equal">
      <formula>4</formula>
    </cfRule>
  </conditionalFormatting>
  <conditionalFormatting sqref="F6 F11 F29 F25 F21">
    <cfRule type="cellIs" dxfId="231" priority="1912" operator="greaterThanOrEqual">
      <formula>3</formula>
    </cfRule>
    <cfRule type="cellIs" dxfId="230" priority="1913" operator="greaterThanOrEqual">
      <formula>2</formula>
    </cfRule>
    <cfRule type="cellIs" dxfId="229" priority="1914" operator="greaterThanOrEqual">
      <formula>0</formula>
    </cfRule>
  </conditionalFormatting>
  <conditionalFormatting sqref="F6 F11 F29 F25 F21">
    <cfRule type="cellIs" dxfId="228" priority="1777" operator="equal">
      <formula>4</formula>
    </cfRule>
    <cfRule type="cellIs" dxfId="227" priority="1778" operator="greaterThanOrEqual">
      <formula>3</formula>
    </cfRule>
    <cfRule type="cellIs" dxfId="226" priority="1779" operator="greaterThanOrEqual">
      <formula>2</formula>
    </cfRule>
    <cfRule type="cellIs" dxfId="225" priority="1780" operator="equal">
      <formula>0</formula>
    </cfRule>
  </conditionalFormatting>
  <conditionalFormatting sqref="F6 F11 F29 F25 F21">
    <cfRule type="cellIs" dxfId="224" priority="1769" operator="equal">
      <formula>4</formula>
    </cfRule>
    <cfRule type="cellIs" dxfId="223" priority="1770" operator="greaterThanOrEqual">
      <formula>2.55</formula>
    </cfRule>
    <cfRule type="cellIs" dxfId="222" priority="1771" operator="greaterThanOrEqual">
      <formula>2</formula>
    </cfRule>
    <cfRule type="cellIs" dxfId="221" priority="1772" operator="greaterThanOrEqual">
      <formula>0</formula>
    </cfRule>
  </conditionalFormatting>
  <conditionalFormatting sqref="F6">
    <cfRule type="cellIs" dxfId="220" priority="175" operator="equal">
      <formula>"N/A"</formula>
    </cfRule>
    <cfRule type="cellIs" dxfId="219" priority="176" operator="equal">
      <formula>4</formula>
    </cfRule>
    <cfRule type="cellIs" dxfId="218" priority="177" operator="greaterThanOrEqual">
      <formula>2.55</formula>
    </cfRule>
    <cfRule type="cellIs" dxfId="217" priority="178" operator="greaterThanOrEqual">
      <formula>2</formula>
    </cfRule>
    <cfRule type="cellIs" dxfId="216" priority="179" operator="greaterThanOrEqual">
      <formula>0</formula>
    </cfRule>
    <cfRule type="cellIs" dxfId="215" priority="180" stopIfTrue="1" operator="equal">
      <formula>""""""</formula>
    </cfRule>
  </conditionalFormatting>
  <conditionalFormatting sqref="F6">
    <cfRule type="cellIs" dxfId="214" priority="170" operator="equal">
      <formula>"N/A"</formula>
    </cfRule>
    <cfRule type="cellIs" dxfId="213" priority="171" operator="equal">
      <formula>4</formula>
    </cfRule>
    <cfRule type="cellIs" dxfId="212" priority="172" operator="greaterThanOrEqual">
      <formula>2.55</formula>
    </cfRule>
    <cfRule type="cellIs" dxfId="211" priority="173" operator="greaterThanOrEqual">
      <formula>2</formula>
    </cfRule>
    <cfRule type="cellIs" dxfId="210" priority="174" operator="greaterThanOrEqual">
      <formula>0</formula>
    </cfRule>
  </conditionalFormatting>
  <conditionalFormatting sqref="F6">
    <cfRule type="cellIs" dxfId="209" priority="165" operator="equal">
      <formula>"N/A"</formula>
    </cfRule>
    <cfRule type="cellIs" dxfId="208" priority="166" operator="equal">
      <formula>4</formula>
    </cfRule>
    <cfRule type="cellIs" dxfId="207" priority="167" operator="greaterThanOrEqual">
      <formula>2.55</formula>
    </cfRule>
    <cfRule type="cellIs" dxfId="206" priority="168" operator="greaterThanOrEqual">
      <formula>2</formula>
    </cfRule>
    <cfRule type="cellIs" dxfId="205" priority="169" operator="greaterThanOrEqual">
      <formula>0</formula>
    </cfRule>
  </conditionalFormatting>
  <conditionalFormatting sqref="F6">
    <cfRule type="cellIs" dxfId="204" priority="160" operator="equal">
      <formula>"N/A"</formula>
    </cfRule>
    <cfRule type="cellIs" dxfId="203" priority="161" operator="equal">
      <formula>4</formula>
    </cfRule>
    <cfRule type="cellIs" dxfId="202" priority="162" operator="greaterThanOrEqual">
      <formula>2.55</formula>
    </cfRule>
    <cfRule type="cellIs" dxfId="201" priority="163" operator="greaterThanOrEqual">
      <formula>2</formula>
    </cfRule>
    <cfRule type="cellIs" dxfId="200" priority="164" operator="greaterThanOrEqual">
      <formula>0</formula>
    </cfRule>
  </conditionalFormatting>
  <conditionalFormatting sqref="F6">
    <cfRule type="cellIs" dxfId="199" priority="155" operator="equal">
      <formula>"N/A"</formula>
    </cfRule>
    <cfRule type="cellIs" dxfId="198" priority="156" operator="equal">
      <formula>4</formula>
    </cfRule>
    <cfRule type="cellIs" dxfId="197" priority="157" operator="greaterThanOrEqual">
      <formula>2.55</formula>
    </cfRule>
    <cfRule type="cellIs" dxfId="196" priority="158" operator="greaterThanOrEqual">
      <formula>2</formula>
    </cfRule>
    <cfRule type="cellIs" dxfId="195" priority="159" operator="greaterThanOrEqual">
      <formula>0</formula>
    </cfRule>
  </conditionalFormatting>
  <conditionalFormatting sqref="F6">
    <cfRule type="cellIs" dxfId="194" priority="151" operator="equal">
      <formula>4</formula>
    </cfRule>
    <cfRule type="cellIs" dxfId="193" priority="152" operator="greaterThanOrEqual">
      <formula>2.55</formula>
    </cfRule>
    <cfRule type="cellIs" dxfId="192" priority="153" operator="greaterThanOrEqual">
      <formula>2</formula>
    </cfRule>
    <cfRule type="cellIs" dxfId="191" priority="154" operator="greaterThanOrEqual">
      <formula>0</formula>
    </cfRule>
  </conditionalFormatting>
  <conditionalFormatting sqref="F6">
    <cfRule type="cellIs" dxfId="190" priority="150" operator="equal">
      <formula>"N/A"</formula>
    </cfRule>
  </conditionalFormatting>
  <conditionalFormatting sqref="F6">
    <cfRule type="cellIs" dxfId="189" priority="146" operator="equal">
      <formula>4</formula>
    </cfRule>
    <cfRule type="cellIs" dxfId="188" priority="147" operator="greaterThanOrEqual">
      <formula>2.55</formula>
    </cfRule>
    <cfRule type="cellIs" dxfId="187" priority="148" operator="greaterThanOrEqual">
      <formula>2</formula>
    </cfRule>
    <cfRule type="cellIs" dxfId="186" priority="149" operator="greaterThanOrEqual">
      <formula>0</formula>
    </cfRule>
  </conditionalFormatting>
  <conditionalFormatting sqref="F6">
    <cfRule type="cellIs" dxfId="185" priority="145" operator="equal">
      <formula>"N/A"</formula>
    </cfRule>
  </conditionalFormatting>
  <conditionalFormatting sqref="F11">
    <cfRule type="cellIs" dxfId="184" priority="139" operator="equal">
      <formula>"N/A"</formula>
    </cfRule>
    <cfRule type="cellIs" dxfId="183" priority="140" operator="equal">
      <formula>4</formula>
    </cfRule>
    <cfRule type="cellIs" dxfId="182" priority="141" operator="greaterThanOrEqual">
      <formula>2.55</formula>
    </cfRule>
    <cfRule type="cellIs" dxfId="181" priority="142" operator="greaterThanOrEqual">
      <formula>2</formula>
    </cfRule>
    <cfRule type="cellIs" dxfId="180" priority="143" operator="greaterThanOrEqual">
      <formula>0</formula>
    </cfRule>
    <cfRule type="cellIs" dxfId="179" priority="144" stopIfTrue="1" operator="equal">
      <formula>""""""</formula>
    </cfRule>
  </conditionalFormatting>
  <conditionalFormatting sqref="F11">
    <cfRule type="cellIs" dxfId="178" priority="134" operator="equal">
      <formula>"N/A"</formula>
    </cfRule>
    <cfRule type="cellIs" dxfId="177" priority="135" operator="equal">
      <formula>4</formula>
    </cfRule>
    <cfRule type="cellIs" dxfId="176" priority="136" operator="greaterThanOrEqual">
      <formula>2.55</formula>
    </cfRule>
    <cfRule type="cellIs" dxfId="175" priority="137" operator="greaterThanOrEqual">
      <formula>2</formula>
    </cfRule>
    <cfRule type="cellIs" dxfId="174" priority="138" operator="greaterThanOrEqual">
      <formula>0</formula>
    </cfRule>
  </conditionalFormatting>
  <conditionalFormatting sqref="F11">
    <cfRule type="cellIs" dxfId="173" priority="129" operator="equal">
      <formula>"N/A"</formula>
    </cfRule>
    <cfRule type="cellIs" dxfId="172" priority="130" operator="equal">
      <formula>4</formula>
    </cfRule>
    <cfRule type="cellIs" dxfId="171" priority="131" operator="greaterThanOrEqual">
      <formula>2.55</formula>
    </cfRule>
    <cfRule type="cellIs" dxfId="170" priority="132" operator="greaterThanOrEqual">
      <formula>2</formula>
    </cfRule>
    <cfRule type="cellIs" dxfId="169" priority="133" operator="greaterThanOrEqual">
      <formula>0</formula>
    </cfRule>
  </conditionalFormatting>
  <conditionalFormatting sqref="F11">
    <cfRule type="cellIs" dxfId="168" priority="124" operator="equal">
      <formula>"N/A"</formula>
    </cfRule>
    <cfRule type="cellIs" dxfId="167" priority="125" operator="equal">
      <formula>4</formula>
    </cfRule>
    <cfRule type="cellIs" dxfId="166" priority="126" operator="greaterThanOrEqual">
      <formula>2.55</formula>
    </cfRule>
    <cfRule type="cellIs" dxfId="165" priority="127" operator="greaterThanOrEqual">
      <formula>2</formula>
    </cfRule>
    <cfRule type="cellIs" dxfId="164" priority="128" operator="greaterThanOrEqual">
      <formula>0</formula>
    </cfRule>
  </conditionalFormatting>
  <conditionalFormatting sqref="F11">
    <cfRule type="cellIs" dxfId="163" priority="119" operator="equal">
      <formula>"N/A"</formula>
    </cfRule>
    <cfRule type="cellIs" dxfId="162" priority="120" operator="equal">
      <formula>4</formula>
    </cfRule>
    <cfRule type="cellIs" dxfId="161" priority="121" operator="greaterThanOrEqual">
      <formula>2.55</formula>
    </cfRule>
    <cfRule type="cellIs" dxfId="160" priority="122" operator="greaterThanOrEqual">
      <formula>2</formula>
    </cfRule>
    <cfRule type="cellIs" dxfId="159" priority="123" operator="greaterThanOrEqual">
      <formula>0</formula>
    </cfRule>
  </conditionalFormatting>
  <conditionalFormatting sqref="F11">
    <cfRule type="cellIs" dxfId="158" priority="115" operator="equal">
      <formula>4</formula>
    </cfRule>
    <cfRule type="cellIs" dxfId="157" priority="116" operator="greaterThanOrEqual">
      <formula>2.55</formula>
    </cfRule>
    <cfRule type="cellIs" dxfId="156" priority="117" operator="greaterThanOrEqual">
      <formula>2</formula>
    </cfRule>
    <cfRule type="cellIs" dxfId="155" priority="118" operator="greaterThanOrEqual">
      <formula>0</formula>
    </cfRule>
  </conditionalFormatting>
  <conditionalFormatting sqref="F11">
    <cfRule type="cellIs" dxfId="154" priority="114" operator="equal">
      <formula>"N/A"</formula>
    </cfRule>
  </conditionalFormatting>
  <conditionalFormatting sqref="F11">
    <cfRule type="cellIs" dxfId="153" priority="110" operator="equal">
      <formula>4</formula>
    </cfRule>
    <cfRule type="cellIs" dxfId="152" priority="111" operator="greaterThanOrEqual">
      <formula>2.55</formula>
    </cfRule>
    <cfRule type="cellIs" dxfId="151" priority="112" operator="greaterThanOrEqual">
      <formula>2</formula>
    </cfRule>
    <cfRule type="cellIs" dxfId="150" priority="113" operator="greaterThanOrEqual">
      <formula>0</formula>
    </cfRule>
  </conditionalFormatting>
  <conditionalFormatting sqref="F11">
    <cfRule type="cellIs" dxfId="149" priority="109" operator="equal">
      <formula>"N/A"</formula>
    </cfRule>
  </conditionalFormatting>
  <conditionalFormatting sqref="F21">
    <cfRule type="cellIs" dxfId="148" priority="103" operator="equal">
      <formula>"N/A"</formula>
    </cfRule>
    <cfRule type="cellIs" dxfId="147" priority="104" operator="equal">
      <formula>4</formula>
    </cfRule>
    <cfRule type="cellIs" dxfId="146" priority="105" operator="greaterThanOrEqual">
      <formula>2.55</formula>
    </cfRule>
    <cfRule type="cellIs" dxfId="145" priority="106" operator="greaterThanOrEqual">
      <formula>2</formula>
    </cfRule>
    <cfRule type="cellIs" dxfId="144" priority="107" operator="greaterThanOrEqual">
      <formula>0</formula>
    </cfRule>
    <cfRule type="cellIs" dxfId="143" priority="108" stopIfTrue="1" operator="equal">
      <formula>""""""</formula>
    </cfRule>
  </conditionalFormatting>
  <conditionalFormatting sqref="F21">
    <cfRule type="cellIs" dxfId="142" priority="98" operator="equal">
      <formula>"N/A"</formula>
    </cfRule>
    <cfRule type="cellIs" dxfId="141" priority="99" operator="equal">
      <formula>4</formula>
    </cfRule>
    <cfRule type="cellIs" dxfId="140" priority="100" operator="greaterThanOrEqual">
      <formula>2.55</formula>
    </cfRule>
    <cfRule type="cellIs" dxfId="139" priority="101" operator="greaterThanOrEqual">
      <formula>2</formula>
    </cfRule>
    <cfRule type="cellIs" dxfId="138" priority="102" operator="greaterThanOrEqual">
      <formula>0</formula>
    </cfRule>
  </conditionalFormatting>
  <conditionalFormatting sqref="F21">
    <cfRule type="cellIs" dxfId="137" priority="93" operator="equal">
      <formula>"N/A"</formula>
    </cfRule>
    <cfRule type="cellIs" dxfId="136" priority="94" operator="equal">
      <formula>4</formula>
    </cfRule>
    <cfRule type="cellIs" dxfId="135" priority="95" operator="greaterThanOrEqual">
      <formula>2.55</formula>
    </cfRule>
    <cfRule type="cellIs" dxfId="134" priority="96" operator="greaterThanOrEqual">
      <formula>2</formula>
    </cfRule>
    <cfRule type="cellIs" dxfId="133" priority="97" operator="greaterThanOrEqual">
      <formula>0</formula>
    </cfRule>
  </conditionalFormatting>
  <conditionalFormatting sqref="F21">
    <cfRule type="cellIs" dxfId="132" priority="88" operator="equal">
      <formula>"N/A"</formula>
    </cfRule>
    <cfRule type="cellIs" dxfId="131" priority="89" operator="equal">
      <formula>4</formula>
    </cfRule>
    <cfRule type="cellIs" dxfId="130" priority="90" operator="greaterThanOrEqual">
      <formula>2.55</formula>
    </cfRule>
    <cfRule type="cellIs" dxfId="129" priority="91" operator="greaterThanOrEqual">
      <formula>2</formula>
    </cfRule>
    <cfRule type="cellIs" dxfId="128" priority="92" operator="greaterThanOrEqual">
      <formula>0</formula>
    </cfRule>
  </conditionalFormatting>
  <conditionalFormatting sqref="F21">
    <cfRule type="cellIs" dxfId="127" priority="83" operator="equal">
      <formula>"N/A"</formula>
    </cfRule>
    <cfRule type="cellIs" dxfId="126" priority="84" operator="equal">
      <formula>4</formula>
    </cfRule>
    <cfRule type="cellIs" dxfId="125" priority="85" operator="greaterThanOrEqual">
      <formula>2.55</formula>
    </cfRule>
    <cfRule type="cellIs" dxfId="124" priority="86" operator="greaterThanOrEqual">
      <formula>2</formula>
    </cfRule>
    <cfRule type="cellIs" dxfId="123" priority="87" operator="greaterThanOrEqual">
      <formula>0</formula>
    </cfRule>
  </conditionalFormatting>
  <conditionalFormatting sqref="F21">
    <cfRule type="cellIs" dxfId="122" priority="79" operator="equal">
      <formula>4</formula>
    </cfRule>
    <cfRule type="cellIs" dxfId="121" priority="80" operator="greaterThanOrEqual">
      <formula>2.55</formula>
    </cfRule>
    <cfRule type="cellIs" dxfId="120" priority="81" operator="greaterThanOrEqual">
      <formula>2</formula>
    </cfRule>
    <cfRule type="cellIs" dxfId="119" priority="82" operator="greaterThanOrEqual">
      <formula>0</formula>
    </cfRule>
  </conditionalFormatting>
  <conditionalFormatting sqref="F21">
    <cfRule type="cellIs" dxfId="118" priority="78" operator="equal">
      <formula>"N/A"</formula>
    </cfRule>
  </conditionalFormatting>
  <conditionalFormatting sqref="F21">
    <cfRule type="cellIs" dxfId="117" priority="74" operator="equal">
      <formula>4</formula>
    </cfRule>
    <cfRule type="cellIs" dxfId="116" priority="75" operator="greaterThanOrEqual">
      <formula>2.55</formula>
    </cfRule>
    <cfRule type="cellIs" dxfId="115" priority="76" operator="greaterThanOrEqual">
      <formula>2</formula>
    </cfRule>
    <cfRule type="cellIs" dxfId="114" priority="77" operator="greaterThanOrEqual">
      <formula>0</formula>
    </cfRule>
  </conditionalFormatting>
  <conditionalFormatting sqref="F21">
    <cfRule type="cellIs" dxfId="113" priority="73" operator="equal">
      <formula>"N/A"</formula>
    </cfRule>
  </conditionalFormatting>
  <conditionalFormatting sqref="F25">
    <cfRule type="cellIs" dxfId="112" priority="67" operator="equal">
      <formula>"N/A"</formula>
    </cfRule>
    <cfRule type="cellIs" dxfId="111" priority="68" operator="equal">
      <formula>4</formula>
    </cfRule>
    <cfRule type="cellIs" dxfId="110" priority="69" operator="greaterThanOrEqual">
      <formula>2.55</formula>
    </cfRule>
    <cfRule type="cellIs" dxfId="109" priority="70" operator="greaterThanOrEqual">
      <formula>2</formula>
    </cfRule>
    <cfRule type="cellIs" dxfId="108" priority="71" operator="greaterThanOrEqual">
      <formula>0</formula>
    </cfRule>
    <cfRule type="cellIs" dxfId="107" priority="72" stopIfTrue="1" operator="equal">
      <formula>""""""</formula>
    </cfRule>
  </conditionalFormatting>
  <conditionalFormatting sqref="F25">
    <cfRule type="cellIs" dxfId="106" priority="62" operator="equal">
      <formula>"N/A"</formula>
    </cfRule>
    <cfRule type="cellIs" dxfId="105" priority="63" operator="equal">
      <formula>4</formula>
    </cfRule>
    <cfRule type="cellIs" dxfId="104" priority="64" operator="greaterThanOrEqual">
      <formula>2.55</formula>
    </cfRule>
    <cfRule type="cellIs" dxfId="103" priority="65" operator="greaterThanOrEqual">
      <formula>2</formula>
    </cfRule>
    <cfRule type="cellIs" dxfId="102" priority="66" operator="greaterThanOrEqual">
      <formula>0</formula>
    </cfRule>
  </conditionalFormatting>
  <conditionalFormatting sqref="F25">
    <cfRule type="cellIs" dxfId="101" priority="57" operator="equal">
      <formula>"N/A"</formula>
    </cfRule>
    <cfRule type="cellIs" dxfId="100" priority="58" operator="equal">
      <formula>4</formula>
    </cfRule>
    <cfRule type="cellIs" dxfId="99" priority="59" operator="greaterThanOrEqual">
      <formula>2.55</formula>
    </cfRule>
    <cfRule type="cellIs" dxfId="98" priority="60" operator="greaterThanOrEqual">
      <formula>2</formula>
    </cfRule>
    <cfRule type="cellIs" dxfId="97" priority="61" operator="greaterThanOrEqual">
      <formula>0</formula>
    </cfRule>
  </conditionalFormatting>
  <conditionalFormatting sqref="F25">
    <cfRule type="cellIs" dxfId="96" priority="52" operator="equal">
      <formula>"N/A"</formula>
    </cfRule>
    <cfRule type="cellIs" dxfId="95" priority="53" operator="equal">
      <formula>4</formula>
    </cfRule>
    <cfRule type="cellIs" dxfId="94" priority="54" operator="greaterThanOrEqual">
      <formula>2.55</formula>
    </cfRule>
    <cfRule type="cellIs" dxfId="93" priority="55" operator="greaterThanOrEqual">
      <formula>2</formula>
    </cfRule>
    <cfRule type="cellIs" dxfId="92" priority="56" operator="greaterThanOrEqual">
      <formula>0</formula>
    </cfRule>
  </conditionalFormatting>
  <conditionalFormatting sqref="F25">
    <cfRule type="cellIs" dxfId="91" priority="47" operator="equal">
      <formula>"N/A"</formula>
    </cfRule>
    <cfRule type="cellIs" dxfId="90" priority="48" operator="equal">
      <formula>4</formula>
    </cfRule>
    <cfRule type="cellIs" dxfId="89" priority="49" operator="greaterThanOrEqual">
      <formula>2.55</formula>
    </cfRule>
    <cfRule type="cellIs" dxfId="88" priority="50" operator="greaterThanOrEqual">
      <formula>2</formula>
    </cfRule>
    <cfRule type="cellIs" dxfId="87" priority="51" operator="greaterThanOrEqual">
      <formula>0</formula>
    </cfRule>
  </conditionalFormatting>
  <conditionalFormatting sqref="F25">
    <cfRule type="cellIs" dxfId="86" priority="43" operator="equal">
      <formula>4</formula>
    </cfRule>
    <cfRule type="cellIs" dxfId="85" priority="44" operator="greaterThanOrEqual">
      <formula>2.55</formula>
    </cfRule>
    <cfRule type="cellIs" dxfId="84" priority="45" operator="greaterThanOrEqual">
      <formula>2</formula>
    </cfRule>
    <cfRule type="cellIs" dxfId="83" priority="46" operator="greaterThanOrEqual">
      <formula>0</formula>
    </cfRule>
  </conditionalFormatting>
  <conditionalFormatting sqref="F25">
    <cfRule type="cellIs" dxfId="82" priority="42" operator="equal">
      <formula>"N/A"</formula>
    </cfRule>
  </conditionalFormatting>
  <conditionalFormatting sqref="F25">
    <cfRule type="cellIs" dxfId="81" priority="38" operator="equal">
      <formula>4</formula>
    </cfRule>
    <cfRule type="cellIs" dxfId="80" priority="39" operator="greaterThanOrEqual">
      <formula>2.55</formula>
    </cfRule>
    <cfRule type="cellIs" dxfId="79" priority="40" operator="greaterThanOrEqual">
      <formula>2</formula>
    </cfRule>
    <cfRule type="cellIs" dxfId="78" priority="41" operator="greaterThanOrEqual">
      <formula>0</formula>
    </cfRule>
  </conditionalFormatting>
  <conditionalFormatting sqref="F25">
    <cfRule type="cellIs" dxfId="77" priority="37" operator="equal">
      <formula>"N/A"</formula>
    </cfRule>
  </conditionalFormatting>
  <conditionalFormatting sqref="F29">
    <cfRule type="cellIs" dxfId="76" priority="31" operator="equal">
      <formula>"N/A"</formula>
    </cfRule>
    <cfRule type="cellIs" dxfId="75" priority="32" operator="equal">
      <formula>4</formula>
    </cfRule>
    <cfRule type="cellIs" dxfId="74" priority="33" operator="greaterThanOrEqual">
      <formula>2.55</formula>
    </cfRule>
    <cfRule type="cellIs" dxfId="73" priority="34" operator="greaterThanOrEqual">
      <formula>2</formula>
    </cfRule>
    <cfRule type="cellIs" dxfId="72" priority="35" operator="greaterThanOrEqual">
      <formula>0</formula>
    </cfRule>
    <cfRule type="cellIs" dxfId="71" priority="36" stopIfTrue="1" operator="equal">
      <formula>""""""</formula>
    </cfRule>
  </conditionalFormatting>
  <conditionalFormatting sqref="F29">
    <cfRule type="cellIs" dxfId="70" priority="26" operator="equal">
      <formula>"N/A"</formula>
    </cfRule>
    <cfRule type="cellIs" dxfId="69" priority="27" operator="equal">
      <formula>4</formula>
    </cfRule>
    <cfRule type="cellIs" dxfId="68" priority="28" operator="greaterThanOrEqual">
      <formula>2.55</formula>
    </cfRule>
    <cfRule type="cellIs" dxfId="67" priority="29" operator="greaterThanOrEqual">
      <formula>2</formula>
    </cfRule>
    <cfRule type="cellIs" dxfId="66" priority="30" operator="greaterThanOrEqual">
      <formula>0</formula>
    </cfRule>
  </conditionalFormatting>
  <conditionalFormatting sqref="F29">
    <cfRule type="cellIs" dxfId="65" priority="21" operator="equal">
      <formula>"N/A"</formula>
    </cfRule>
    <cfRule type="cellIs" dxfId="64" priority="22" operator="equal">
      <formula>4</formula>
    </cfRule>
    <cfRule type="cellIs" dxfId="63" priority="23" operator="greaterThanOrEqual">
      <formula>2.55</formula>
    </cfRule>
    <cfRule type="cellIs" dxfId="62" priority="24" operator="greaterThanOrEqual">
      <formula>2</formula>
    </cfRule>
    <cfRule type="cellIs" dxfId="61" priority="25" operator="greaterThanOrEqual">
      <formula>0</formula>
    </cfRule>
  </conditionalFormatting>
  <conditionalFormatting sqref="F29">
    <cfRule type="cellIs" dxfId="60" priority="16" operator="equal">
      <formula>"N/A"</formula>
    </cfRule>
    <cfRule type="cellIs" dxfId="59" priority="17" operator="equal">
      <formula>4</formula>
    </cfRule>
    <cfRule type="cellIs" dxfId="58" priority="18" operator="greaterThanOrEqual">
      <formula>2.55</formula>
    </cfRule>
    <cfRule type="cellIs" dxfId="57" priority="19" operator="greaterThanOrEqual">
      <formula>2</formula>
    </cfRule>
    <cfRule type="cellIs" dxfId="56" priority="20" operator="greaterThanOrEqual">
      <formula>0</formula>
    </cfRule>
  </conditionalFormatting>
  <conditionalFormatting sqref="F29">
    <cfRule type="cellIs" dxfId="55" priority="11" operator="equal">
      <formula>"N/A"</formula>
    </cfRule>
    <cfRule type="cellIs" dxfId="54" priority="12" operator="equal">
      <formula>4</formula>
    </cfRule>
    <cfRule type="cellIs" dxfId="53" priority="13" operator="greaterThanOrEqual">
      <formula>2.55</formula>
    </cfRule>
    <cfRule type="cellIs" dxfId="52" priority="14" operator="greaterThanOrEqual">
      <formula>2</formula>
    </cfRule>
    <cfRule type="cellIs" dxfId="51" priority="15" operator="greaterThanOrEqual">
      <formula>0</formula>
    </cfRule>
  </conditionalFormatting>
  <conditionalFormatting sqref="F29">
    <cfRule type="cellIs" dxfId="50" priority="7" operator="equal">
      <formula>4</formula>
    </cfRule>
    <cfRule type="cellIs" dxfId="49" priority="8" operator="greaterThanOrEqual">
      <formula>2.55</formula>
    </cfRule>
    <cfRule type="cellIs" dxfId="48" priority="9" operator="greaterThanOrEqual">
      <formula>2</formula>
    </cfRule>
    <cfRule type="cellIs" dxfId="47" priority="10" operator="greaterThanOrEqual">
      <formula>0</formula>
    </cfRule>
  </conditionalFormatting>
  <conditionalFormatting sqref="F29">
    <cfRule type="cellIs" dxfId="46" priority="6" operator="equal">
      <formula>"N/A"</formula>
    </cfRule>
  </conditionalFormatting>
  <conditionalFormatting sqref="F29">
    <cfRule type="cellIs" dxfId="45" priority="2" operator="equal">
      <formula>4</formula>
    </cfRule>
    <cfRule type="cellIs" dxfId="44" priority="3" operator="greaterThanOrEqual">
      <formula>2.55</formula>
    </cfRule>
    <cfRule type="cellIs" dxfId="43" priority="4" operator="greaterThanOrEqual">
      <formula>2</formula>
    </cfRule>
    <cfRule type="cellIs" dxfId="42" priority="5" operator="greaterThanOrEqual">
      <formula>0</formula>
    </cfRule>
  </conditionalFormatting>
  <conditionalFormatting sqref="F29">
    <cfRule type="cellIs" dxfId="41" priority="1" operator="equal">
      <formula>"N/A"</formula>
    </cfRule>
  </conditionalFormatting>
  <pageMargins left="0.25" right="0.25" top="0.74803149606299202" bottom="0.74803149606299202" header="0.31496062992126" footer="0.31496062992126"/>
  <pageSetup scale="65" fitToHeight="5" orientation="landscape" r:id="rId1"/>
  <headerFooter>
    <oddFooter>&amp;L&amp;"Arial,Regular"&amp;8AE-POS-FR-08-E (Rev 13)
(01-April-2013)&amp;C&amp;"Arial,Regular"&amp;8Johnson Controls, Inc. 
Confidential and Proprietary&amp;R&amp;"Arial,Regular"&amp;8Page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F4:F5 F9:F10 F14:F20 F24 F28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11"/>
    <pageSetUpPr fitToPage="1"/>
  </sheetPr>
  <dimension ref="A1:K140"/>
  <sheetViews>
    <sheetView zoomScaleNormal="100" workbookViewId="0">
      <selection activeCell="B15" sqref="B15"/>
    </sheetView>
  </sheetViews>
  <sheetFormatPr defaultRowHeight="12.75" x14ac:dyDescent="0.2"/>
  <cols>
    <col min="1" max="1" width="10.42578125" style="219" customWidth="1"/>
    <col min="2" max="2" width="95.5703125" style="219" customWidth="1"/>
    <col min="3" max="3" width="2.28515625" style="219" customWidth="1"/>
    <col min="4" max="4" width="8.42578125" style="219" customWidth="1"/>
    <col min="5" max="6" width="9.140625" style="219"/>
    <col min="7" max="7" width="8.140625" style="219" customWidth="1"/>
    <col min="8" max="9" width="9.140625" style="219"/>
    <col min="10" max="10" width="5.5703125" style="303" hidden="1" customWidth="1"/>
    <col min="11" max="11" width="5.5703125" style="303" customWidth="1"/>
    <col min="12" max="16384" width="9.140625" style="219"/>
  </cols>
  <sheetData>
    <row r="1" spans="1:11" ht="18.75" thickTop="1" x14ac:dyDescent="0.2">
      <c r="A1" s="215"/>
      <c r="B1" s="122" t="s">
        <v>539</v>
      </c>
      <c r="C1" s="216"/>
      <c r="D1" s="216"/>
      <c r="E1" s="216"/>
      <c r="F1" s="216"/>
      <c r="G1" s="216"/>
      <c r="H1" s="216"/>
      <c r="I1" s="217"/>
      <c r="J1" s="218"/>
      <c r="K1" s="218"/>
    </row>
    <row r="2" spans="1:11" ht="15" x14ac:dyDescent="0.2">
      <c r="A2" s="220"/>
      <c r="B2" s="221"/>
      <c r="C2" s="221"/>
      <c r="D2" s="221"/>
      <c r="E2" s="221"/>
      <c r="F2" s="221"/>
      <c r="G2" s="221"/>
      <c r="H2" s="221"/>
      <c r="I2" s="222"/>
      <c r="J2" s="218"/>
      <c r="K2" s="218"/>
    </row>
    <row r="3" spans="1:11" ht="13.5" thickBot="1" x14ac:dyDescent="0.25">
      <c r="A3" s="223"/>
      <c r="B3" s="224"/>
      <c r="C3" s="224"/>
      <c r="D3" s="224"/>
      <c r="E3" s="224"/>
      <c r="F3" s="224"/>
      <c r="G3" s="224"/>
      <c r="H3" s="224"/>
      <c r="I3" s="225"/>
      <c r="J3" s="218"/>
      <c r="K3" s="218"/>
    </row>
    <row r="4" spans="1:11" ht="31.5" customHeight="1" x14ac:dyDescent="0.25">
      <c r="A4" s="226" t="s">
        <v>538</v>
      </c>
      <c r="B4" s="227"/>
      <c r="C4" s="227"/>
      <c r="D4" s="228" t="s">
        <v>515</v>
      </c>
      <c r="E4" s="229"/>
      <c r="F4" s="383" t="s">
        <v>567</v>
      </c>
      <c r="G4" s="384"/>
      <c r="H4" s="384"/>
      <c r="I4" s="230"/>
      <c r="J4" s="231">
        <f>[1]Scoring!C5</f>
        <v>0</v>
      </c>
      <c r="K4" s="231"/>
    </row>
    <row r="5" spans="1:11" ht="15.75" customHeight="1" x14ac:dyDescent="0.25">
      <c r="A5" s="232"/>
      <c r="B5" s="233"/>
      <c r="C5" s="233"/>
      <c r="D5" s="228" t="s">
        <v>516</v>
      </c>
      <c r="E5" s="229"/>
      <c r="F5" s="229"/>
      <c r="G5" s="234" t="s">
        <v>516</v>
      </c>
      <c r="H5" s="233"/>
      <c r="I5" s="230"/>
      <c r="J5" s="231">
        <f>[1]Scoring!C7</f>
        <v>1</v>
      </c>
      <c r="K5" s="231"/>
    </row>
    <row r="6" spans="1:11" s="238" customFormat="1" x14ac:dyDescent="0.2">
      <c r="A6" s="235" t="s">
        <v>542</v>
      </c>
      <c r="B6" s="19"/>
      <c r="C6" s="19"/>
      <c r="D6" s="236"/>
      <c r="E6" s="19"/>
      <c r="F6" s="19"/>
      <c r="G6" s="236"/>
      <c r="H6" s="19"/>
      <c r="I6" s="237"/>
      <c r="J6" s="231">
        <f>[1]Scoring!C9</f>
        <v>2</v>
      </c>
      <c r="K6" s="231"/>
    </row>
    <row r="7" spans="1:11" s="238" customFormat="1" x14ac:dyDescent="0.2">
      <c r="A7" s="235"/>
      <c r="B7" s="19"/>
      <c r="C7" s="19"/>
      <c r="D7" s="239"/>
      <c r="E7" s="19"/>
      <c r="F7" s="19"/>
      <c r="G7" s="19"/>
      <c r="H7" s="19"/>
      <c r="I7" s="237"/>
      <c r="J7" s="231">
        <f>[1]Scoring!C11</f>
        <v>3</v>
      </c>
      <c r="K7" s="231"/>
    </row>
    <row r="8" spans="1:11" s="238" customFormat="1" ht="14.25" x14ac:dyDescent="0.2">
      <c r="A8" s="240" t="s">
        <v>550</v>
      </c>
      <c r="B8" s="241" t="s">
        <v>517</v>
      </c>
      <c r="C8" s="241"/>
      <c r="D8" s="119" t="s">
        <v>279</v>
      </c>
      <c r="E8" s="242"/>
      <c r="F8" s="242"/>
      <c r="G8" s="119"/>
      <c r="H8" s="19"/>
      <c r="I8" s="237"/>
      <c r="J8" s="231">
        <f>[1]Scoring!C13</f>
        <v>4</v>
      </c>
      <c r="K8" s="231"/>
    </row>
    <row r="9" spans="1:11" s="238" customFormat="1" x14ac:dyDescent="0.2">
      <c r="A9" s="240"/>
      <c r="B9" s="243"/>
      <c r="C9" s="243"/>
      <c r="D9" s="244"/>
      <c r="E9" s="19"/>
      <c r="F9" s="19"/>
      <c r="G9" s="244"/>
      <c r="H9" s="19"/>
      <c r="I9" s="237"/>
      <c r="J9" s="231">
        <f>[1]Scoring!C15</f>
        <v>5</v>
      </c>
      <c r="K9" s="231"/>
    </row>
    <row r="10" spans="1:11" s="238" customFormat="1" ht="14.25" x14ac:dyDescent="0.2">
      <c r="A10" s="240" t="s">
        <v>551</v>
      </c>
      <c r="B10" s="241" t="s">
        <v>568</v>
      </c>
      <c r="C10" s="241"/>
      <c r="D10" s="119" t="s">
        <v>279</v>
      </c>
      <c r="E10" s="242"/>
      <c r="F10" s="242"/>
      <c r="G10" s="119"/>
      <c r="H10" s="19"/>
      <c r="I10" s="237"/>
      <c r="J10" s="231" t="str">
        <f>[1]Scoring!C17</f>
        <v>NA</v>
      </c>
      <c r="K10" s="231"/>
    </row>
    <row r="11" spans="1:11" s="238" customFormat="1" x14ac:dyDescent="0.2">
      <c r="A11" s="240"/>
      <c r="B11" s="243"/>
      <c r="C11" s="243"/>
      <c r="D11" s="245"/>
      <c r="E11" s="19"/>
      <c r="F11" s="19"/>
      <c r="G11" s="245"/>
      <c r="H11" s="19"/>
      <c r="I11" s="237"/>
      <c r="J11" s="218"/>
      <c r="K11" s="218"/>
    </row>
    <row r="12" spans="1:11" s="238" customFormat="1" x14ac:dyDescent="0.2">
      <c r="A12" s="240"/>
      <c r="B12" s="246"/>
      <c r="C12" s="246"/>
      <c r="D12" s="247" t="s">
        <v>518</v>
      </c>
      <c r="E12" s="247" t="s">
        <v>519</v>
      </c>
      <c r="F12" s="247" t="s">
        <v>403</v>
      </c>
      <c r="G12" s="247" t="s">
        <v>518</v>
      </c>
      <c r="H12" s="247" t="s">
        <v>519</v>
      </c>
      <c r="I12" s="248" t="s">
        <v>403</v>
      </c>
      <c r="J12" s="218"/>
      <c r="K12" s="218"/>
    </row>
    <row r="13" spans="1:11" s="238" customFormat="1" ht="15" x14ac:dyDescent="0.2">
      <c r="A13" s="249"/>
      <c r="B13" s="250" t="s">
        <v>576</v>
      </c>
      <c r="C13" s="251"/>
      <c r="D13" s="252">
        <f>SUM(D7:D11)</f>
        <v>0</v>
      </c>
      <c r="E13" s="252">
        <f>COUNT(D8:D10)*4</f>
        <v>0</v>
      </c>
      <c r="F13" s="113">
        <f>IF(AND(D8="NA",D10="NA"),"NA",MIN(D7:D11))</f>
        <v>0</v>
      </c>
      <c r="G13" s="252">
        <f>SUM(G7:G11)</f>
        <v>0</v>
      </c>
      <c r="H13" s="252">
        <f>COUNT(G8:G10)*4</f>
        <v>0</v>
      </c>
      <c r="I13" s="313">
        <f>IF(AND(G8="NA",G10="NA"),"NA",MIN(G7:G11))</f>
        <v>0</v>
      </c>
      <c r="J13" s="218">
        <v>0</v>
      </c>
      <c r="K13" s="312"/>
    </row>
    <row r="14" spans="1:11" s="238" customFormat="1" x14ac:dyDescent="0.2">
      <c r="A14" s="235"/>
      <c r="B14" s="19"/>
      <c r="C14" s="19"/>
      <c r="D14" s="19"/>
      <c r="E14" s="19"/>
      <c r="F14" s="19"/>
      <c r="G14" s="19"/>
      <c r="H14" s="19"/>
      <c r="I14" s="237"/>
      <c r="J14" s="218">
        <v>2</v>
      </c>
      <c r="K14" s="218"/>
    </row>
    <row r="15" spans="1:11" s="238" customFormat="1" x14ac:dyDescent="0.2">
      <c r="A15" s="235" t="s">
        <v>552</v>
      </c>
      <c r="B15" s="19"/>
      <c r="C15" s="19"/>
      <c r="D15" s="244"/>
      <c r="E15" s="19"/>
      <c r="F15" s="19"/>
      <c r="G15" s="244"/>
      <c r="H15" s="19"/>
      <c r="I15" s="237"/>
      <c r="J15" s="218">
        <v>3</v>
      </c>
      <c r="K15" s="218"/>
    </row>
    <row r="16" spans="1:11" s="238" customFormat="1" x14ac:dyDescent="0.2">
      <c r="A16" s="235"/>
      <c r="B16" s="19"/>
      <c r="C16" s="19"/>
      <c r="D16" s="244"/>
      <c r="E16" s="19"/>
      <c r="F16" s="19"/>
      <c r="G16" s="244"/>
      <c r="H16" s="19"/>
      <c r="I16" s="237"/>
      <c r="J16" s="218">
        <v>5</v>
      </c>
      <c r="K16" s="218"/>
    </row>
    <row r="17" spans="1:11" s="238" customFormat="1" ht="14.25" x14ac:dyDescent="0.2">
      <c r="A17" s="240" t="s">
        <v>543</v>
      </c>
      <c r="B17" s="253" t="s">
        <v>520</v>
      </c>
      <c r="C17" s="254"/>
      <c r="D17" s="119" t="s">
        <v>279</v>
      </c>
      <c r="E17" s="19"/>
      <c r="F17" s="19"/>
      <c r="G17" s="119"/>
      <c r="H17" s="19"/>
      <c r="I17" s="237"/>
      <c r="J17" s="218"/>
      <c r="K17" s="218"/>
    </row>
    <row r="18" spans="1:11" s="238" customFormat="1" x14ac:dyDescent="0.2">
      <c r="A18" s="240"/>
      <c r="B18" s="243"/>
      <c r="C18" s="243"/>
      <c r="D18" s="245"/>
      <c r="E18" s="19"/>
      <c r="F18" s="19"/>
      <c r="G18" s="245"/>
      <c r="H18" s="19"/>
      <c r="I18" s="237"/>
      <c r="J18" s="218">
        <v>1</v>
      </c>
      <c r="K18" s="218"/>
    </row>
    <row r="19" spans="1:11" s="238" customFormat="1" x14ac:dyDescent="0.2">
      <c r="A19" s="240"/>
      <c r="B19" s="246" t="s">
        <v>523</v>
      </c>
      <c r="C19" s="246"/>
      <c r="D19" s="247" t="s">
        <v>518</v>
      </c>
      <c r="E19" s="247" t="s">
        <v>519</v>
      </c>
      <c r="F19" s="247" t="s">
        <v>403</v>
      </c>
      <c r="G19" s="247" t="s">
        <v>518</v>
      </c>
      <c r="H19" s="247" t="s">
        <v>519</v>
      </c>
      <c r="I19" s="248" t="s">
        <v>403</v>
      </c>
      <c r="J19" s="218">
        <v>2</v>
      </c>
      <c r="K19" s="218"/>
    </row>
    <row r="20" spans="1:11" s="238" customFormat="1" ht="15" x14ac:dyDescent="0.2">
      <c r="A20" s="249"/>
      <c r="B20" s="250" t="s">
        <v>575</v>
      </c>
      <c r="C20" s="251"/>
      <c r="D20" s="255">
        <f>SUM(D16:D18)</f>
        <v>0</v>
      </c>
      <c r="E20" s="252">
        <f>COUNT(D17:D17)*4</f>
        <v>0</v>
      </c>
      <c r="F20" s="113">
        <f>IF(AND(D17="NA"),"NA",MIN(D16:D18))</f>
        <v>0</v>
      </c>
      <c r="G20" s="255">
        <f>SUM(G16:G18)</f>
        <v>0</v>
      </c>
      <c r="H20" s="252">
        <f>COUNT(G16:G18)*4</f>
        <v>0</v>
      </c>
      <c r="I20" s="313">
        <f>IF(AND(G17="NA"),"NA",MIN(G16:G18))</f>
        <v>0</v>
      </c>
      <c r="J20" s="218">
        <v>3</v>
      </c>
      <c r="K20" s="218"/>
    </row>
    <row r="21" spans="1:11" s="238" customFormat="1" x14ac:dyDescent="0.2">
      <c r="A21" s="240"/>
      <c r="B21" s="19"/>
      <c r="C21" s="19"/>
      <c r="D21" s="19"/>
      <c r="E21" s="19"/>
      <c r="F21" s="19"/>
      <c r="G21" s="19"/>
      <c r="H21" s="19"/>
      <c r="I21" s="237"/>
      <c r="J21" s="218">
        <v>5</v>
      </c>
      <c r="K21" s="218"/>
    </row>
    <row r="22" spans="1:11" s="238" customFormat="1" x14ac:dyDescent="0.2">
      <c r="A22" s="235" t="s">
        <v>544</v>
      </c>
      <c r="B22" s="19"/>
      <c r="C22" s="19"/>
      <c r="D22" s="244"/>
      <c r="E22" s="7"/>
      <c r="F22" s="7"/>
      <c r="G22" s="244"/>
      <c r="H22" s="19"/>
      <c r="I22" s="237"/>
      <c r="J22" s="218"/>
      <c r="K22" s="218"/>
    </row>
    <row r="23" spans="1:11" s="238" customFormat="1" x14ac:dyDescent="0.2">
      <c r="A23" s="235"/>
      <c r="B23" s="19"/>
      <c r="C23" s="19"/>
      <c r="D23" s="244"/>
      <c r="E23" s="7"/>
      <c r="F23" s="7"/>
      <c r="G23" s="244"/>
      <c r="H23" s="19"/>
      <c r="I23" s="237"/>
      <c r="J23" s="218"/>
      <c r="K23" s="218"/>
    </row>
    <row r="24" spans="1:11" s="238" customFormat="1" ht="14.25" x14ac:dyDescent="0.2">
      <c r="A24" s="240" t="s">
        <v>549</v>
      </c>
      <c r="B24" s="253" t="s">
        <v>521</v>
      </c>
      <c r="C24" s="254"/>
      <c r="D24" s="119" t="s">
        <v>279</v>
      </c>
      <c r="E24" s="19"/>
      <c r="F24" s="19"/>
      <c r="G24" s="119"/>
      <c r="H24" s="19"/>
      <c r="I24" s="237"/>
      <c r="J24" s="218">
        <v>0</v>
      </c>
      <c r="K24" s="218"/>
    </row>
    <row r="25" spans="1:11" s="238" customFormat="1" x14ac:dyDescent="0.2">
      <c r="A25" s="256"/>
      <c r="B25" s="243"/>
      <c r="C25" s="257"/>
      <c r="D25" s="244"/>
      <c r="E25" s="19"/>
      <c r="F25" s="19"/>
      <c r="G25" s="244"/>
      <c r="H25" s="19"/>
      <c r="I25" s="237"/>
      <c r="J25" s="218">
        <v>3</v>
      </c>
      <c r="K25" s="218"/>
    </row>
    <row r="26" spans="1:11" s="238" customFormat="1" ht="14.25" x14ac:dyDescent="0.2">
      <c r="A26" s="240" t="s">
        <v>548</v>
      </c>
      <c r="B26" s="258" t="s">
        <v>522</v>
      </c>
      <c r="C26" s="259"/>
      <c r="D26" s="119" t="s">
        <v>279</v>
      </c>
      <c r="E26" s="19"/>
      <c r="F26" s="19"/>
      <c r="G26" s="119"/>
      <c r="H26" s="19"/>
      <c r="I26" s="237"/>
      <c r="J26" s="218">
        <v>5</v>
      </c>
      <c r="K26" s="218"/>
    </row>
    <row r="27" spans="1:11" s="238" customFormat="1" x14ac:dyDescent="0.2">
      <c r="A27" s="240" t="s">
        <v>523</v>
      </c>
      <c r="B27" s="243"/>
      <c r="C27" s="257"/>
      <c r="D27" s="245"/>
      <c r="E27" s="19"/>
      <c r="F27" s="19"/>
      <c r="G27" s="245"/>
      <c r="H27" s="19"/>
      <c r="I27" s="237"/>
      <c r="J27" s="218"/>
      <c r="K27" s="218"/>
    </row>
    <row r="28" spans="1:11" s="238" customFormat="1" ht="14.25" x14ac:dyDescent="0.2">
      <c r="A28" s="240" t="s">
        <v>547</v>
      </c>
      <c r="B28" s="260" t="s">
        <v>524</v>
      </c>
      <c r="C28" s="261"/>
      <c r="D28" s="119" t="s">
        <v>279</v>
      </c>
      <c r="E28" s="19"/>
      <c r="F28" s="19"/>
      <c r="G28" s="119"/>
      <c r="H28" s="19"/>
      <c r="I28" s="237"/>
      <c r="J28" s="218"/>
      <c r="K28" s="218"/>
    </row>
    <row r="29" spans="1:11" s="238" customFormat="1" x14ac:dyDescent="0.2">
      <c r="A29" s="240"/>
      <c r="B29" s="243"/>
      <c r="C29" s="257"/>
      <c r="D29" s="245"/>
      <c r="E29" s="19"/>
      <c r="F29" s="19"/>
      <c r="G29" s="245"/>
      <c r="H29" s="19"/>
      <c r="I29" s="237"/>
      <c r="J29" s="218"/>
      <c r="K29" s="218"/>
    </row>
    <row r="30" spans="1:11" s="238" customFormat="1" x14ac:dyDescent="0.2">
      <c r="A30" s="240"/>
      <c r="B30" s="246" t="s">
        <v>523</v>
      </c>
      <c r="C30" s="262"/>
      <c r="D30" s="247" t="s">
        <v>518</v>
      </c>
      <c r="E30" s="247" t="s">
        <v>519</v>
      </c>
      <c r="F30" s="247" t="s">
        <v>403</v>
      </c>
      <c r="G30" s="247" t="s">
        <v>518</v>
      </c>
      <c r="H30" s="247" t="s">
        <v>519</v>
      </c>
      <c r="I30" s="248" t="s">
        <v>403</v>
      </c>
      <c r="J30" s="218"/>
      <c r="K30" s="218"/>
    </row>
    <row r="31" spans="1:11" s="238" customFormat="1" ht="15" x14ac:dyDescent="0.2">
      <c r="A31" s="249"/>
      <c r="B31" s="250" t="s">
        <v>574</v>
      </c>
      <c r="C31" s="263"/>
      <c r="D31" s="252">
        <f>SUM(D24:D28)</f>
        <v>0</v>
      </c>
      <c r="E31" s="252">
        <f>COUNT(D24:D28)*4</f>
        <v>0</v>
      </c>
      <c r="F31" s="113">
        <f>IF(AND(D24="NA",D26="NA"),"NA",MIN(D23:D29))</f>
        <v>0</v>
      </c>
      <c r="G31" s="252">
        <f>SUM(G24:G28)</f>
        <v>0</v>
      </c>
      <c r="H31" s="252">
        <f>COUNT(G24:G28)*4</f>
        <v>0</v>
      </c>
      <c r="I31" s="313">
        <f>IF(AND(G24="NA",G26="NA"),"NA",MIN(G23:G29))</f>
        <v>0</v>
      </c>
      <c r="J31" s="218"/>
      <c r="K31" s="218"/>
    </row>
    <row r="32" spans="1:11" s="238" customFormat="1" x14ac:dyDescent="0.2">
      <c r="A32" s="240"/>
      <c r="B32" s="19"/>
      <c r="C32" s="264"/>
      <c r="D32" s="19"/>
      <c r="E32" s="19"/>
      <c r="F32" s="19"/>
      <c r="G32" s="19"/>
      <c r="H32" s="19"/>
      <c r="I32" s="237"/>
      <c r="J32" s="218"/>
      <c r="K32" s="218"/>
    </row>
    <row r="33" spans="1:11" s="238" customFormat="1" x14ac:dyDescent="0.2">
      <c r="A33" s="240"/>
      <c r="B33" s="19"/>
      <c r="C33" s="264"/>
      <c r="D33" s="19"/>
      <c r="E33" s="19"/>
      <c r="F33" s="19"/>
      <c r="G33" s="19"/>
      <c r="H33" s="19"/>
      <c r="I33" s="237"/>
      <c r="J33" s="218"/>
      <c r="K33" s="218"/>
    </row>
    <row r="34" spans="1:11" s="238" customFormat="1" x14ac:dyDescent="0.2">
      <c r="A34" s="235" t="s">
        <v>545</v>
      </c>
      <c r="B34" s="19"/>
      <c r="C34" s="264"/>
      <c r="D34" s="244"/>
      <c r="E34" s="19"/>
      <c r="F34" s="19"/>
      <c r="G34" s="244"/>
      <c r="H34" s="19"/>
      <c r="I34" s="237"/>
      <c r="J34" s="218"/>
      <c r="K34" s="218"/>
    </row>
    <row r="35" spans="1:11" s="238" customFormat="1" x14ac:dyDescent="0.2">
      <c r="A35" s="235"/>
      <c r="B35" s="19"/>
      <c r="C35" s="264"/>
      <c r="D35" s="244"/>
      <c r="E35" s="19"/>
      <c r="F35" s="19"/>
      <c r="G35" s="244"/>
      <c r="H35" s="19"/>
      <c r="I35" s="237"/>
      <c r="J35" s="231">
        <v>1</v>
      </c>
      <c r="K35" s="231"/>
    </row>
    <row r="36" spans="1:11" s="238" customFormat="1" ht="14.25" x14ac:dyDescent="0.2">
      <c r="A36" s="240" t="s">
        <v>553</v>
      </c>
      <c r="B36" s="241" t="s">
        <v>525</v>
      </c>
      <c r="C36" s="265"/>
      <c r="D36" s="119" t="s">
        <v>279</v>
      </c>
      <c r="E36" s="19"/>
      <c r="F36" s="19"/>
      <c r="G36" s="119"/>
      <c r="H36" s="19"/>
      <c r="I36" s="237"/>
      <c r="J36" s="231">
        <v>2</v>
      </c>
      <c r="K36" s="231"/>
    </row>
    <row r="37" spans="1:11" s="238" customFormat="1" x14ac:dyDescent="0.2">
      <c r="A37" s="256"/>
      <c r="B37" s="243"/>
      <c r="C37" s="257"/>
      <c r="D37" s="245"/>
      <c r="E37" s="19"/>
      <c r="F37" s="19"/>
      <c r="G37" s="245"/>
      <c r="H37" s="19"/>
      <c r="I37" s="237"/>
      <c r="J37" s="231">
        <v>3</v>
      </c>
      <c r="K37" s="231"/>
    </row>
    <row r="38" spans="1:11" s="238" customFormat="1" ht="14.25" x14ac:dyDescent="0.2">
      <c r="A38" s="240" t="s">
        <v>554</v>
      </c>
      <c r="B38" s="241" t="s">
        <v>526</v>
      </c>
      <c r="C38" s="265"/>
      <c r="D38" s="119" t="s">
        <v>279</v>
      </c>
      <c r="E38" s="19"/>
      <c r="F38" s="19"/>
      <c r="G38" s="119"/>
      <c r="H38" s="19"/>
      <c r="I38" s="237"/>
      <c r="J38" s="231">
        <v>4</v>
      </c>
      <c r="K38" s="231"/>
    </row>
    <row r="39" spans="1:11" s="238" customFormat="1" x14ac:dyDescent="0.2">
      <c r="A39" s="240"/>
      <c r="B39" s="243"/>
      <c r="C39" s="257"/>
      <c r="D39" s="266"/>
      <c r="E39" s="19"/>
      <c r="F39" s="19"/>
      <c r="G39" s="266"/>
      <c r="H39" s="19"/>
      <c r="I39" s="237"/>
      <c r="J39" s="231">
        <v>5</v>
      </c>
      <c r="K39" s="231"/>
    </row>
    <row r="40" spans="1:11" s="238" customFormat="1" x14ac:dyDescent="0.2">
      <c r="A40" s="240"/>
      <c r="B40" s="246" t="s">
        <v>523</v>
      </c>
      <c r="C40" s="262"/>
      <c r="D40" s="247" t="s">
        <v>518</v>
      </c>
      <c r="E40" s="247" t="s">
        <v>519</v>
      </c>
      <c r="F40" s="247" t="s">
        <v>403</v>
      </c>
      <c r="G40" s="247" t="s">
        <v>518</v>
      </c>
      <c r="H40" s="247" t="s">
        <v>519</v>
      </c>
      <c r="I40" s="248" t="s">
        <v>403</v>
      </c>
      <c r="J40" s="218">
        <v>0</v>
      </c>
      <c r="K40" s="218"/>
    </row>
    <row r="41" spans="1:11" s="238" customFormat="1" ht="15" x14ac:dyDescent="0.2">
      <c r="A41" s="249"/>
      <c r="B41" s="250" t="s">
        <v>573</v>
      </c>
      <c r="C41" s="263"/>
      <c r="D41" s="255">
        <f>SUM(D35:D39)</f>
        <v>0</v>
      </c>
      <c r="E41" s="252">
        <f>COUNT(D36:D39)*4</f>
        <v>0</v>
      </c>
      <c r="F41" s="113">
        <f>IF(AND(D34="NA",D36="NA"),"NA",MIN(D33:D39))</f>
        <v>0</v>
      </c>
      <c r="G41" s="255">
        <f>SUM(G35:G39)</f>
        <v>0</v>
      </c>
      <c r="H41" s="252">
        <f>COUNT(G36:G39)*4</f>
        <v>0</v>
      </c>
      <c r="I41" s="313">
        <f>IF(AND(G34="NA",G36="NA"),"NA",MIN(G33:G39))</f>
        <v>0</v>
      </c>
      <c r="J41" s="218">
        <v>5</v>
      </c>
      <c r="K41" s="218"/>
    </row>
    <row r="42" spans="1:11" s="238" customFormat="1" x14ac:dyDescent="0.2">
      <c r="A42" s="240"/>
      <c r="B42" s="19"/>
      <c r="C42" s="264"/>
      <c r="D42" s="19"/>
      <c r="E42" s="19"/>
      <c r="F42" s="19"/>
      <c r="G42" s="19"/>
      <c r="H42" s="19"/>
      <c r="I42" s="237"/>
      <c r="J42" s="218"/>
      <c r="K42" s="218"/>
    </row>
    <row r="43" spans="1:11" s="238" customFormat="1" x14ac:dyDescent="0.2">
      <c r="A43" s="240"/>
      <c r="B43" s="19"/>
      <c r="C43" s="264"/>
      <c r="D43" s="19"/>
      <c r="E43" s="19"/>
      <c r="F43" s="19"/>
      <c r="G43" s="19"/>
      <c r="H43" s="19"/>
      <c r="I43" s="237"/>
      <c r="J43" s="218"/>
      <c r="K43" s="218"/>
    </row>
    <row r="44" spans="1:11" s="238" customFormat="1" x14ac:dyDescent="0.2">
      <c r="A44" s="235" t="s">
        <v>546</v>
      </c>
      <c r="B44" s="19"/>
      <c r="C44" s="264"/>
      <c r="D44" s="244"/>
      <c r="E44" s="19"/>
      <c r="F44" s="19"/>
      <c r="G44" s="244"/>
      <c r="H44" s="19"/>
      <c r="I44" s="237"/>
      <c r="J44" s="218"/>
      <c r="K44" s="218"/>
    </row>
    <row r="45" spans="1:11" s="238" customFormat="1" x14ac:dyDescent="0.2">
      <c r="A45" s="235"/>
      <c r="B45" s="19"/>
      <c r="C45" s="264"/>
      <c r="D45" s="244"/>
      <c r="E45" s="19"/>
      <c r="F45" s="19"/>
      <c r="G45" s="244"/>
      <c r="H45" s="19"/>
      <c r="I45" s="237"/>
      <c r="J45" s="218"/>
      <c r="K45" s="218"/>
    </row>
    <row r="46" spans="1:11" s="238" customFormat="1" ht="14.25" x14ac:dyDescent="0.2">
      <c r="A46" s="240" t="s">
        <v>555</v>
      </c>
      <c r="B46" s="241" t="s">
        <v>527</v>
      </c>
      <c r="C46" s="265"/>
      <c r="D46" s="119" t="s">
        <v>279</v>
      </c>
      <c r="E46" s="242"/>
      <c r="F46" s="242"/>
      <c r="G46" s="119"/>
      <c r="H46" s="19"/>
      <c r="I46" s="237"/>
      <c r="J46" s="218"/>
      <c r="K46" s="218"/>
    </row>
    <row r="47" spans="1:11" s="238" customFormat="1" x14ac:dyDescent="0.2">
      <c r="A47" s="240"/>
      <c r="B47" s="243"/>
      <c r="C47" s="257"/>
      <c r="D47" s="244"/>
      <c r="E47" s="19"/>
      <c r="F47" s="19"/>
      <c r="G47" s="244"/>
      <c r="H47" s="19"/>
      <c r="I47" s="237"/>
      <c r="J47" s="218"/>
      <c r="K47" s="218"/>
    </row>
    <row r="48" spans="1:11" s="238" customFormat="1" ht="14.25" x14ac:dyDescent="0.2">
      <c r="A48" s="240" t="s">
        <v>556</v>
      </c>
      <c r="B48" s="385" t="s">
        <v>528</v>
      </c>
      <c r="C48" s="265"/>
      <c r="D48" s="119" t="s">
        <v>279</v>
      </c>
      <c r="E48" s="19"/>
      <c r="F48" s="19"/>
      <c r="G48" s="119"/>
      <c r="H48" s="19"/>
      <c r="I48" s="237"/>
      <c r="J48" s="218"/>
      <c r="K48" s="218"/>
    </row>
    <row r="49" spans="1:11" s="238" customFormat="1" x14ac:dyDescent="0.2">
      <c r="A49" s="240"/>
      <c r="B49" s="385"/>
      <c r="C49" s="265"/>
      <c r="D49" s="267"/>
      <c r="E49" s="267"/>
      <c r="F49" s="267"/>
      <c r="G49" s="267"/>
      <c r="H49" s="19"/>
      <c r="I49" s="237"/>
      <c r="J49" s="218"/>
      <c r="K49" s="218"/>
    </row>
    <row r="50" spans="1:11" s="238" customFormat="1" x14ac:dyDescent="0.2">
      <c r="A50" s="240"/>
      <c r="B50" s="243"/>
      <c r="C50" s="257"/>
      <c r="D50" s="244"/>
      <c r="E50" s="19"/>
      <c r="F50" s="19"/>
      <c r="G50" s="244"/>
      <c r="H50" s="19"/>
      <c r="I50" s="237"/>
      <c r="J50" s="218"/>
      <c r="K50" s="218"/>
    </row>
    <row r="51" spans="1:11" s="238" customFormat="1" ht="14.25" x14ac:dyDescent="0.2">
      <c r="A51" s="240" t="s">
        <v>557</v>
      </c>
      <c r="B51" s="268" t="s">
        <v>529</v>
      </c>
      <c r="C51" s="269"/>
      <c r="D51" s="119" t="s">
        <v>279</v>
      </c>
      <c r="E51" s="242"/>
      <c r="F51" s="242"/>
      <c r="G51" s="119"/>
      <c r="H51" s="19"/>
      <c r="I51" s="237"/>
      <c r="J51" s="218"/>
      <c r="K51" s="218"/>
    </row>
    <row r="52" spans="1:11" s="238" customFormat="1" x14ac:dyDescent="0.2">
      <c r="A52" s="240"/>
      <c r="B52" s="243"/>
      <c r="C52" s="257"/>
      <c r="D52" s="244"/>
      <c r="E52" s="19"/>
      <c r="F52" s="19"/>
      <c r="G52" s="244"/>
      <c r="H52" s="19"/>
      <c r="I52" s="237"/>
      <c r="J52" s="218"/>
      <c r="K52" s="218"/>
    </row>
    <row r="53" spans="1:11" s="238" customFormat="1" ht="14.25" x14ac:dyDescent="0.2">
      <c r="A53" s="240" t="s">
        <v>558</v>
      </c>
      <c r="B53" s="268" t="s">
        <v>530</v>
      </c>
      <c r="C53" s="269"/>
      <c r="D53" s="119" t="s">
        <v>279</v>
      </c>
      <c r="E53" s="242"/>
      <c r="F53" s="242"/>
      <c r="G53" s="119"/>
      <c r="H53" s="19"/>
      <c r="I53" s="237"/>
      <c r="J53" s="218"/>
      <c r="K53" s="218"/>
    </row>
    <row r="54" spans="1:11" s="238" customFormat="1" x14ac:dyDescent="0.2">
      <c r="A54" s="240"/>
      <c r="B54" s="268"/>
      <c r="C54" s="269"/>
      <c r="D54" s="244"/>
      <c r="E54" s="19"/>
      <c r="F54" s="19"/>
      <c r="G54" s="244"/>
      <c r="H54" s="19"/>
      <c r="I54" s="237"/>
      <c r="J54" s="218"/>
      <c r="K54" s="218"/>
    </row>
    <row r="55" spans="1:11" s="238" customFormat="1" ht="14.25" x14ac:dyDescent="0.2">
      <c r="A55" s="240" t="s">
        <v>559</v>
      </c>
      <c r="B55" s="268" t="s">
        <v>531</v>
      </c>
      <c r="C55" s="269"/>
      <c r="D55" s="119" t="s">
        <v>279</v>
      </c>
      <c r="E55" s="242"/>
      <c r="F55" s="242"/>
      <c r="G55" s="119"/>
      <c r="H55" s="19"/>
      <c r="I55" s="237"/>
      <c r="J55" s="218"/>
      <c r="K55" s="218"/>
    </row>
    <row r="56" spans="1:11" s="238" customFormat="1" x14ac:dyDescent="0.2">
      <c r="A56" s="240"/>
      <c r="B56" s="268"/>
      <c r="C56" s="269"/>
      <c r="D56" s="244"/>
      <c r="E56" s="19"/>
      <c r="F56" s="19"/>
      <c r="G56" s="244"/>
      <c r="H56" s="19"/>
      <c r="I56" s="237"/>
      <c r="J56" s="218"/>
      <c r="K56" s="218"/>
    </row>
    <row r="57" spans="1:11" s="238" customFormat="1" ht="14.25" x14ac:dyDescent="0.2">
      <c r="A57" s="240" t="s">
        <v>560</v>
      </c>
      <c r="B57" s="381" t="s">
        <v>532</v>
      </c>
      <c r="C57" s="259"/>
      <c r="D57" s="119" t="s">
        <v>279</v>
      </c>
      <c r="E57" s="242"/>
      <c r="F57" s="242"/>
      <c r="G57" s="119"/>
      <c r="H57" s="19"/>
      <c r="I57" s="237"/>
      <c r="J57" s="218"/>
      <c r="K57" s="218"/>
    </row>
    <row r="58" spans="1:11" s="238" customFormat="1" x14ac:dyDescent="0.2">
      <c r="A58" s="240"/>
      <c r="B58" s="386"/>
      <c r="C58" s="269"/>
      <c r="D58" s="244"/>
      <c r="E58" s="19"/>
      <c r="F58" s="19"/>
      <c r="G58" s="244"/>
      <c r="H58" s="19"/>
      <c r="I58" s="237"/>
      <c r="J58" s="218"/>
      <c r="K58" s="218"/>
    </row>
    <row r="59" spans="1:11" s="238" customFormat="1" x14ac:dyDescent="0.2">
      <c r="A59" s="240"/>
      <c r="B59" s="386"/>
      <c r="C59" s="269"/>
      <c r="D59" s="244"/>
      <c r="E59" s="19"/>
      <c r="F59" s="19"/>
      <c r="G59" s="244"/>
      <c r="H59" s="19"/>
      <c r="I59" s="237"/>
      <c r="J59" s="218"/>
      <c r="K59" s="218"/>
    </row>
    <row r="60" spans="1:11" s="238" customFormat="1" x14ac:dyDescent="0.2">
      <c r="A60" s="240"/>
      <c r="B60" s="268"/>
      <c r="C60" s="269"/>
      <c r="D60" s="244"/>
      <c r="E60" s="19"/>
      <c r="F60" s="19"/>
      <c r="G60" s="244"/>
      <c r="H60" s="19"/>
      <c r="I60" s="237"/>
      <c r="J60" s="218"/>
      <c r="K60" s="218"/>
    </row>
    <row r="61" spans="1:11" s="238" customFormat="1" x14ac:dyDescent="0.2">
      <c r="A61" s="240"/>
      <c r="B61" s="246"/>
      <c r="C61" s="262"/>
      <c r="D61" s="247" t="s">
        <v>518</v>
      </c>
      <c r="E61" s="247" t="s">
        <v>519</v>
      </c>
      <c r="F61" s="247" t="s">
        <v>403</v>
      </c>
      <c r="G61" s="247" t="s">
        <v>518</v>
      </c>
      <c r="H61" s="247" t="s">
        <v>519</v>
      </c>
      <c r="I61" s="248" t="s">
        <v>403</v>
      </c>
      <c r="J61" s="218"/>
      <c r="K61" s="218"/>
    </row>
    <row r="62" spans="1:11" s="238" customFormat="1" ht="15" x14ac:dyDescent="0.2">
      <c r="A62" s="249"/>
      <c r="B62" s="250" t="s">
        <v>569</v>
      </c>
      <c r="C62" s="263"/>
      <c r="D62" s="255">
        <f>SUM(D44:D60)</f>
        <v>0</v>
      </c>
      <c r="E62" s="252">
        <f>COUNT(D44:D60)*4</f>
        <v>0</v>
      </c>
      <c r="F62" s="113">
        <f>IF(AND(D45="NA",D58="NA"),"NA",MIN(D45:D58))</f>
        <v>0</v>
      </c>
      <c r="G62" s="255">
        <f>SUM(G44:G60)</f>
        <v>0</v>
      </c>
      <c r="H62" s="252">
        <f>COUNT(G44:G60)*4</f>
        <v>0</v>
      </c>
      <c r="I62" s="313">
        <f>IF(AND(G45="NA",G58="NA"),"NA",MIN(G45:G58))</f>
        <v>0</v>
      </c>
      <c r="J62" s="218"/>
      <c r="K62" s="218"/>
    </row>
    <row r="63" spans="1:11" s="238" customFormat="1" x14ac:dyDescent="0.2">
      <c r="A63" s="240"/>
      <c r="B63" s="19"/>
      <c r="C63" s="264"/>
      <c r="D63" s="19"/>
      <c r="E63" s="19"/>
      <c r="F63" s="19"/>
      <c r="G63" s="19"/>
      <c r="H63" s="19"/>
      <c r="I63" s="237"/>
      <c r="J63" s="218"/>
      <c r="K63" s="218"/>
    </row>
    <row r="64" spans="1:11" s="238" customFormat="1" x14ac:dyDescent="0.2">
      <c r="A64" s="240"/>
      <c r="B64" s="19"/>
      <c r="C64" s="264"/>
      <c r="D64" s="19"/>
      <c r="E64" s="19"/>
      <c r="F64" s="19"/>
      <c r="G64" s="19"/>
      <c r="H64" s="19"/>
      <c r="I64" s="237"/>
      <c r="J64" s="218"/>
      <c r="K64" s="218"/>
    </row>
    <row r="65" spans="1:11" s="238" customFormat="1" x14ac:dyDescent="0.2">
      <c r="A65" s="235" t="s">
        <v>561</v>
      </c>
      <c r="B65" s="19"/>
      <c r="C65" s="264"/>
      <c r="D65" s="244"/>
      <c r="E65" s="19"/>
      <c r="F65" s="19"/>
      <c r="G65" s="244"/>
      <c r="H65" s="19"/>
      <c r="I65" s="237"/>
      <c r="J65" s="218"/>
      <c r="K65" s="218"/>
    </row>
    <row r="66" spans="1:11" s="238" customFormat="1" x14ac:dyDescent="0.2">
      <c r="A66" s="235"/>
      <c r="B66" s="19"/>
      <c r="C66" s="264"/>
      <c r="D66" s="244"/>
      <c r="E66" s="19"/>
      <c r="F66" s="19"/>
      <c r="G66" s="244"/>
      <c r="H66" s="19"/>
      <c r="I66" s="237"/>
      <c r="J66" s="218"/>
      <c r="K66" s="218"/>
    </row>
    <row r="67" spans="1:11" s="238" customFormat="1" ht="14.25" x14ac:dyDescent="0.2">
      <c r="A67" s="240" t="s">
        <v>562</v>
      </c>
      <c r="B67" s="270" t="s">
        <v>533</v>
      </c>
      <c r="C67" s="265"/>
      <c r="D67" s="119" t="s">
        <v>279</v>
      </c>
      <c r="E67" s="242"/>
      <c r="F67" s="242"/>
      <c r="G67" s="119"/>
      <c r="H67" s="19"/>
      <c r="I67" s="237"/>
      <c r="J67" s="218"/>
      <c r="K67" s="218"/>
    </row>
    <row r="68" spans="1:11" s="238" customFormat="1" x14ac:dyDescent="0.2">
      <c r="A68" s="240"/>
      <c r="B68" s="241"/>
      <c r="C68" s="265"/>
      <c r="D68" s="271"/>
      <c r="E68" s="19"/>
      <c r="F68" s="19"/>
      <c r="G68" s="271"/>
      <c r="H68" s="19"/>
      <c r="I68" s="237"/>
      <c r="J68" s="218"/>
      <c r="K68" s="218"/>
    </row>
    <row r="69" spans="1:11" s="238" customFormat="1" x14ac:dyDescent="0.2">
      <c r="A69" s="240"/>
      <c r="B69" s="246"/>
      <c r="C69" s="262"/>
      <c r="D69" s="247" t="s">
        <v>518</v>
      </c>
      <c r="E69" s="247" t="s">
        <v>519</v>
      </c>
      <c r="F69" s="247" t="s">
        <v>403</v>
      </c>
      <c r="G69" s="247" t="s">
        <v>518</v>
      </c>
      <c r="H69" s="247" t="s">
        <v>519</v>
      </c>
      <c r="I69" s="248" t="s">
        <v>403</v>
      </c>
      <c r="J69" s="218"/>
      <c r="K69" s="218"/>
    </row>
    <row r="70" spans="1:11" s="238" customFormat="1" ht="15" x14ac:dyDescent="0.2">
      <c r="A70" s="249"/>
      <c r="B70" s="250" t="s">
        <v>570</v>
      </c>
      <c r="C70" s="263"/>
      <c r="D70" s="255">
        <f>SUM(D66:D68)</f>
        <v>0</v>
      </c>
      <c r="E70" s="252">
        <f>COUNT(D67)*4</f>
        <v>0</v>
      </c>
      <c r="F70" s="113" t="str">
        <f>IF(AND(D67="NA",),"NA",D67)</f>
        <v>N/A</v>
      </c>
      <c r="G70" s="255">
        <f>SUM(G66:G68)</f>
        <v>0</v>
      </c>
      <c r="H70" s="252">
        <f>COUNT(G67)*4</f>
        <v>0</v>
      </c>
      <c r="I70" s="313">
        <f>IF(AND(G67="NA",),"NA",G67)</f>
        <v>0</v>
      </c>
      <c r="J70" s="218"/>
      <c r="K70" s="218"/>
    </row>
    <row r="71" spans="1:11" s="238" customFormat="1" x14ac:dyDescent="0.2">
      <c r="A71" s="240"/>
      <c r="B71" s="19"/>
      <c r="C71" s="264"/>
      <c r="D71" s="19"/>
      <c r="E71" s="19"/>
      <c r="F71" s="19"/>
      <c r="G71" s="19"/>
      <c r="H71" s="19"/>
      <c r="I71" s="237"/>
      <c r="J71" s="218"/>
      <c r="K71" s="218"/>
    </row>
    <row r="72" spans="1:11" s="238" customFormat="1" x14ac:dyDescent="0.2">
      <c r="A72" s="240"/>
      <c r="B72" s="19"/>
      <c r="C72" s="264"/>
      <c r="D72" s="19"/>
      <c r="E72" s="19"/>
      <c r="F72" s="19"/>
      <c r="G72" s="19"/>
      <c r="H72" s="19"/>
      <c r="I72" s="237"/>
      <c r="J72" s="218"/>
      <c r="K72" s="218"/>
    </row>
    <row r="73" spans="1:11" s="238" customFormat="1" x14ac:dyDescent="0.2">
      <c r="A73" s="235" t="s">
        <v>563</v>
      </c>
      <c r="B73" s="19"/>
      <c r="C73" s="264"/>
      <c r="D73" s="244"/>
      <c r="E73" s="19"/>
      <c r="F73" s="19"/>
      <c r="G73" s="244"/>
      <c r="H73" s="19"/>
      <c r="I73" s="237"/>
      <c r="J73" s="218"/>
      <c r="K73" s="218"/>
    </row>
    <row r="74" spans="1:11" s="238" customFormat="1" x14ac:dyDescent="0.2">
      <c r="A74" s="235"/>
      <c r="B74" s="19"/>
      <c r="C74" s="264"/>
      <c r="D74" s="244"/>
      <c r="E74" s="19"/>
      <c r="F74" s="19"/>
      <c r="G74" s="244"/>
      <c r="H74" s="19"/>
      <c r="I74" s="237"/>
      <c r="J74" s="218"/>
      <c r="K74" s="218"/>
    </row>
    <row r="75" spans="1:11" s="238" customFormat="1" ht="14.25" x14ac:dyDescent="0.2">
      <c r="A75" s="240" t="s">
        <v>564</v>
      </c>
      <c r="B75" s="381" t="s">
        <v>534</v>
      </c>
      <c r="C75" s="259"/>
      <c r="D75" s="119" t="s">
        <v>279</v>
      </c>
      <c r="E75" s="19"/>
      <c r="F75" s="19"/>
      <c r="G75" s="119"/>
      <c r="H75" s="19"/>
      <c r="I75" s="237"/>
      <c r="J75" s="218"/>
      <c r="K75" s="218"/>
    </row>
    <row r="76" spans="1:11" s="238" customFormat="1" x14ac:dyDescent="0.2">
      <c r="A76" s="240"/>
      <c r="B76" s="381"/>
      <c r="C76" s="259"/>
      <c r="D76" s="271"/>
      <c r="E76" s="19"/>
      <c r="F76" s="19"/>
      <c r="G76" s="271"/>
      <c r="H76" s="19"/>
      <c r="I76" s="237"/>
      <c r="J76" s="218"/>
      <c r="K76" s="218"/>
    </row>
    <row r="77" spans="1:11" s="238" customFormat="1" x14ac:dyDescent="0.2">
      <c r="A77" s="240"/>
      <c r="B77" s="243" t="s">
        <v>535</v>
      </c>
      <c r="C77" s="257"/>
      <c r="D77" s="244"/>
      <c r="E77" s="19"/>
      <c r="F77" s="19"/>
      <c r="G77" s="244"/>
      <c r="H77" s="19"/>
      <c r="I77" s="237"/>
      <c r="J77" s="218"/>
      <c r="K77" s="218"/>
    </row>
    <row r="78" spans="1:11" s="238" customFormat="1" x14ac:dyDescent="0.2">
      <c r="A78" s="240"/>
      <c r="B78" s="272"/>
      <c r="C78" s="262"/>
      <c r="D78" s="247" t="s">
        <v>518</v>
      </c>
      <c r="E78" s="247" t="s">
        <v>519</v>
      </c>
      <c r="F78" s="247" t="s">
        <v>403</v>
      </c>
      <c r="G78" s="247" t="s">
        <v>518</v>
      </c>
      <c r="H78" s="247" t="s">
        <v>519</v>
      </c>
      <c r="I78" s="248" t="s">
        <v>403</v>
      </c>
      <c r="J78" s="218"/>
      <c r="K78" s="218"/>
    </row>
    <row r="79" spans="1:11" s="238" customFormat="1" ht="15" x14ac:dyDescent="0.2">
      <c r="A79" s="249"/>
      <c r="B79" s="250" t="s">
        <v>571</v>
      </c>
      <c r="C79" s="263"/>
      <c r="D79" s="255">
        <f>SUM(D74:D77)</f>
        <v>0</v>
      </c>
      <c r="E79" s="252">
        <f>COUNT(D75)*4</f>
        <v>0</v>
      </c>
      <c r="F79" s="113" t="str">
        <f>IF(AND(D75="NA",),"NA",D75)</f>
        <v>N/A</v>
      </c>
      <c r="G79" s="255">
        <f>SUM(G74:G77)</f>
        <v>0</v>
      </c>
      <c r="H79" s="252">
        <f>COUNT(G75)*4</f>
        <v>0</v>
      </c>
      <c r="I79" s="313">
        <f>IF(AND(G75="NA",),"NA",G75)</f>
        <v>0</v>
      </c>
      <c r="J79" s="218"/>
      <c r="K79" s="218"/>
    </row>
    <row r="80" spans="1:11" s="238" customFormat="1" x14ac:dyDescent="0.2">
      <c r="A80" s="249"/>
      <c r="B80" s="273"/>
      <c r="C80" s="274"/>
      <c r="D80" s="275"/>
      <c r="E80" s="276"/>
      <c r="F80" s="277"/>
      <c r="G80" s="275"/>
      <c r="H80" s="276"/>
      <c r="I80" s="278"/>
      <c r="J80" s="218"/>
      <c r="K80" s="218"/>
    </row>
    <row r="81" spans="1:11" s="238" customFormat="1" x14ac:dyDescent="0.2">
      <c r="A81" s="249"/>
      <c r="B81" s="273"/>
      <c r="C81" s="274"/>
      <c r="D81" s="279"/>
      <c r="E81" s="280"/>
      <c r="F81" s="281"/>
      <c r="G81" s="279"/>
      <c r="H81" s="280"/>
      <c r="I81" s="282"/>
      <c r="J81" s="218"/>
      <c r="K81" s="218"/>
    </row>
    <row r="82" spans="1:11" s="238" customFormat="1" x14ac:dyDescent="0.2">
      <c r="A82" s="235" t="s">
        <v>565</v>
      </c>
      <c r="B82" s="273"/>
      <c r="C82" s="274"/>
      <c r="D82" s="279"/>
      <c r="E82" s="280"/>
      <c r="F82" s="281"/>
      <c r="G82" s="279"/>
      <c r="H82" s="280"/>
      <c r="I82" s="282"/>
      <c r="J82" s="218"/>
      <c r="K82" s="218"/>
    </row>
    <row r="83" spans="1:11" s="238" customFormat="1" x14ac:dyDescent="0.2">
      <c r="A83" s="249"/>
      <c r="B83" s="273"/>
      <c r="C83" s="274"/>
      <c r="D83" s="279"/>
      <c r="E83" s="280"/>
      <c r="F83" s="281"/>
      <c r="G83" s="279"/>
      <c r="H83" s="280"/>
      <c r="I83" s="282"/>
      <c r="J83" s="218"/>
      <c r="K83" s="218"/>
    </row>
    <row r="84" spans="1:11" s="238" customFormat="1" ht="14.25" x14ac:dyDescent="0.2">
      <c r="A84" s="240" t="s">
        <v>566</v>
      </c>
      <c r="B84" s="381" t="s">
        <v>536</v>
      </c>
      <c r="C84" s="274"/>
      <c r="D84" s="119" t="s">
        <v>279</v>
      </c>
      <c r="E84" s="242"/>
      <c r="F84" s="242"/>
      <c r="G84" s="119"/>
      <c r="H84" s="280"/>
      <c r="I84" s="282"/>
      <c r="J84" s="218"/>
      <c r="K84" s="218"/>
    </row>
    <row r="85" spans="1:11" s="238" customFormat="1" x14ac:dyDescent="0.2">
      <c r="A85" s="240"/>
      <c r="B85" s="381"/>
      <c r="C85" s="274"/>
      <c r="D85" s="279"/>
      <c r="E85" s="280"/>
      <c r="F85" s="281"/>
      <c r="G85" s="279"/>
      <c r="H85" s="280"/>
      <c r="I85" s="282"/>
      <c r="J85" s="218"/>
      <c r="K85" s="218"/>
    </row>
    <row r="86" spans="1:11" s="238" customFormat="1" x14ac:dyDescent="0.2">
      <c r="A86" s="249"/>
      <c r="B86" s="382"/>
      <c r="C86" s="274"/>
      <c r="D86" s="279"/>
      <c r="E86" s="280"/>
      <c r="F86" s="281"/>
      <c r="G86" s="279"/>
      <c r="H86" s="280"/>
      <c r="I86" s="282"/>
      <c r="J86" s="218"/>
      <c r="K86" s="218"/>
    </row>
    <row r="87" spans="1:11" s="238" customFormat="1" x14ac:dyDescent="0.2">
      <c r="A87" s="249"/>
      <c r="B87" s="382"/>
      <c r="C87" s="274"/>
      <c r="D87" s="279"/>
      <c r="E87" s="280"/>
      <c r="F87" s="281"/>
      <c r="G87" s="279"/>
      <c r="H87" s="280"/>
      <c r="I87" s="282"/>
      <c r="J87" s="218"/>
      <c r="K87" s="218"/>
    </row>
    <row r="88" spans="1:11" s="238" customFormat="1" x14ac:dyDescent="0.2">
      <c r="A88" s="249"/>
      <c r="B88" s="382"/>
      <c r="C88" s="274"/>
      <c r="D88" s="279"/>
      <c r="E88" s="280"/>
      <c r="F88" s="281"/>
      <c r="G88" s="279"/>
      <c r="H88" s="280"/>
      <c r="I88" s="282"/>
      <c r="J88" s="218"/>
      <c r="K88" s="218"/>
    </row>
    <row r="89" spans="1:11" s="238" customFormat="1" x14ac:dyDescent="0.2">
      <c r="A89" s="249"/>
      <c r="B89" s="273"/>
      <c r="C89" s="274"/>
      <c r="D89" s="279"/>
      <c r="E89" s="280"/>
      <c r="F89" s="281"/>
      <c r="G89" s="279"/>
      <c r="H89" s="280"/>
      <c r="I89" s="282"/>
      <c r="J89" s="218"/>
      <c r="K89" s="218"/>
    </row>
    <row r="90" spans="1:11" s="238" customFormat="1" x14ac:dyDescent="0.2">
      <c r="A90" s="240"/>
      <c r="B90" s="272"/>
      <c r="C90" s="262"/>
      <c r="D90" s="247" t="s">
        <v>518</v>
      </c>
      <c r="E90" s="247" t="s">
        <v>519</v>
      </c>
      <c r="F90" s="247" t="s">
        <v>403</v>
      </c>
      <c r="G90" s="247" t="s">
        <v>518</v>
      </c>
      <c r="H90" s="247" t="s">
        <v>519</v>
      </c>
      <c r="I90" s="248" t="s">
        <v>403</v>
      </c>
      <c r="J90" s="218"/>
      <c r="K90" s="218"/>
    </row>
    <row r="91" spans="1:11" s="238" customFormat="1" ht="15" x14ac:dyDescent="0.2">
      <c r="A91" s="249"/>
      <c r="B91" s="250" t="s">
        <v>572</v>
      </c>
      <c r="C91" s="263"/>
      <c r="D91" s="255">
        <f>SUM(D84:D89)</f>
        <v>0</v>
      </c>
      <c r="E91" s="252">
        <f>COUNT(D84)*4</f>
        <v>0</v>
      </c>
      <c r="F91" s="113" t="str">
        <f>IF(AND(D84="NA",),"NA",D84)</f>
        <v>N/A</v>
      </c>
      <c r="G91" s="255">
        <f>SUM(G84:G89)</f>
        <v>0</v>
      </c>
      <c r="H91" s="252">
        <f>COUNT(G84)*4</f>
        <v>0</v>
      </c>
      <c r="I91" s="313">
        <f>IF(AND(G84="NA",),"NA",G84)</f>
        <v>0</v>
      </c>
      <c r="J91" s="218"/>
      <c r="K91" s="218"/>
    </row>
    <row r="92" spans="1:11" s="238" customFormat="1" x14ac:dyDescent="0.2">
      <c r="A92" s="249"/>
      <c r="B92" s="273"/>
      <c r="C92" s="274"/>
      <c r="D92" s="279"/>
      <c r="E92" s="280"/>
      <c r="F92" s="281"/>
      <c r="G92" s="279"/>
      <c r="H92" s="280"/>
      <c r="I92" s="282"/>
      <c r="J92" s="218"/>
      <c r="K92" s="218"/>
    </row>
    <row r="93" spans="1:11" s="238" customFormat="1" x14ac:dyDescent="0.2">
      <c r="A93" s="249"/>
      <c r="B93" s="273"/>
      <c r="C93" s="274"/>
      <c r="D93" s="283"/>
      <c r="E93" s="284"/>
      <c r="F93" s="285"/>
      <c r="G93" s="283"/>
      <c r="H93" s="284"/>
      <c r="I93" s="286"/>
      <c r="J93" s="218"/>
      <c r="K93" s="218"/>
    </row>
    <row r="94" spans="1:11" x14ac:dyDescent="0.2">
      <c r="A94" s="287"/>
      <c r="B94" s="288"/>
      <c r="C94" s="289"/>
      <c r="D94" s="247" t="s">
        <v>518</v>
      </c>
      <c r="E94" s="247" t="s">
        <v>519</v>
      </c>
      <c r="F94" s="247" t="s">
        <v>403</v>
      </c>
      <c r="G94" s="290" t="s">
        <v>518</v>
      </c>
      <c r="H94" s="290" t="s">
        <v>519</v>
      </c>
      <c r="I94" s="291" t="s">
        <v>403</v>
      </c>
      <c r="J94" s="218"/>
      <c r="K94" s="218"/>
    </row>
    <row r="95" spans="1:11" ht="15" x14ac:dyDescent="0.2">
      <c r="A95" s="287"/>
      <c r="B95" s="292" t="s">
        <v>537</v>
      </c>
      <c r="C95" s="293"/>
      <c r="D95" s="294">
        <f>D91+D79+D70+D62+D41+D31+D20+D13</f>
        <v>0</v>
      </c>
      <c r="E95" s="294">
        <f>SUM(E13:E91)</f>
        <v>0</v>
      </c>
      <c r="F95" s="113">
        <f>MIN((D8,D10,D17,D24,D26,D28,D36,D38,D46,D48,D51,D53,D55,D57,D67,D75,D84))</f>
        <v>0</v>
      </c>
      <c r="G95" s="294">
        <f>G91+G79+G70+G62+G41+G31+G20+G13</f>
        <v>0</v>
      </c>
      <c r="H95" s="294">
        <f>SUM(H13:H91)</f>
        <v>0</v>
      </c>
      <c r="I95" s="313">
        <f>MIN((G8,G10,G17,G24,G26,G28,G36,G38,G46,G48,G51,G53,G55,G57,G67,G75,G84))</f>
        <v>0</v>
      </c>
      <c r="J95" s="218"/>
      <c r="K95" s="218"/>
    </row>
    <row r="96" spans="1:11" ht="13.5" thickBot="1" x14ac:dyDescent="0.25">
      <c r="A96" s="295"/>
      <c r="B96" s="296"/>
      <c r="C96" s="297"/>
      <c r="D96" s="296"/>
      <c r="E96" s="296"/>
      <c r="F96" s="296"/>
      <c r="G96" s="296"/>
      <c r="H96" s="296"/>
      <c r="I96" s="298"/>
      <c r="J96" s="218"/>
      <c r="K96" s="218"/>
    </row>
    <row r="97" spans="1:11" ht="13.5" thickTop="1" x14ac:dyDescent="0.2">
      <c r="A97" s="299"/>
      <c r="B97" s="299"/>
      <c r="C97" s="300"/>
      <c r="D97" s="299"/>
      <c r="E97" s="299"/>
      <c r="F97" s="299"/>
      <c r="G97" s="299"/>
      <c r="H97" s="299"/>
      <c r="I97" s="299"/>
      <c r="J97" s="218"/>
      <c r="K97" s="218"/>
    </row>
    <row r="98" spans="1:11" x14ac:dyDescent="0.2">
      <c r="C98" s="300"/>
      <c r="I98" s="299"/>
      <c r="J98" s="218"/>
      <c r="K98" s="218"/>
    </row>
    <row r="99" spans="1:11" ht="79.900000000000006" customHeight="1" x14ac:dyDescent="0.2">
      <c r="B99" s="301"/>
      <c r="C99" s="302"/>
      <c r="J99" s="218"/>
      <c r="K99" s="218"/>
    </row>
    <row r="100" spans="1:11" x14ac:dyDescent="0.2">
      <c r="C100" s="300"/>
    </row>
    <row r="101" spans="1:11" x14ac:dyDescent="0.2">
      <c r="A101" s="238"/>
      <c r="B101" s="238"/>
      <c r="C101" s="304"/>
    </row>
    <row r="102" spans="1:11" x14ac:dyDescent="0.2">
      <c r="A102" s="238"/>
      <c r="B102" s="238"/>
      <c r="C102" s="304"/>
    </row>
    <row r="103" spans="1:11" x14ac:dyDescent="0.2">
      <c r="C103" s="300"/>
    </row>
    <row r="104" spans="1:11" x14ac:dyDescent="0.2">
      <c r="A104" s="305"/>
      <c r="B104" s="301"/>
      <c r="C104" s="302"/>
    </row>
    <row r="105" spans="1:11" x14ac:dyDescent="0.2">
      <c r="C105" s="300"/>
    </row>
    <row r="106" spans="1:11" x14ac:dyDescent="0.2">
      <c r="C106" s="300"/>
    </row>
    <row r="107" spans="1:11" x14ac:dyDescent="0.2">
      <c r="A107" s="238"/>
      <c r="C107" s="300"/>
    </row>
    <row r="108" spans="1:11" x14ac:dyDescent="0.2">
      <c r="C108" s="300"/>
    </row>
    <row r="109" spans="1:11" x14ac:dyDescent="0.2">
      <c r="C109" s="300"/>
    </row>
    <row r="110" spans="1:11" x14ac:dyDescent="0.2">
      <c r="A110" s="238"/>
      <c r="C110" s="300"/>
    </row>
    <row r="118" spans="1:3" x14ac:dyDescent="0.2">
      <c r="A118" s="238"/>
    </row>
    <row r="121" spans="1:3" x14ac:dyDescent="0.2">
      <c r="A121" s="238"/>
    </row>
    <row r="123" spans="1:3" x14ac:dyDescent="0.2">
      <c r="A123" s="238"/>
    </row>
    <row r="127" spans="1:3" x14ac:dyDescent="0.2">
      <c r="B127" s="238"/>
      <c r="C127" s="238"/>
    </row>
    <row r="128" spans="1:3" x14ac:dyDescent="0.2">
      <c r="B128" s="305"/>
      <c r="C128" s="305"/>
    </row>
    <row r="129" spans="2:5" x14ac:dyDescent="0.2">
      <c r="B129" s="238"/>
      <c r="C129" s="238"/>
    </row>
    <row r="130" spans="2:5" ht="18.75" x14ac:dyDescent="0.25">
      <c r="B130" s="306"/>
      <c r="C130" s="306"/>
    </row>
    <row r="131" spans="2:5" ht="18.75" x14ac:dyDescent="0.25">
      <c r="B131" s="306"/>
      <c r="C131" s="306"/>
    </row>
    <row r="132" spans="2:5" ht="18.75" x14ac:dyDescent="0.25">
      <c r="B132" s="306"/>
      <c r="C132" s="306"/>
    </row>
    <row r="133" spans="2:5" ht="18.75" x14ac:dyDescent="0.25">
      <c r="B133" s="306"/>
      <c r="C133" s="306"/>
    </row>
    <row r="134" spans="2:5" ht="18.75" x14ac:dyDescent="0.25">
      <c r="B134" s="306"/>
      <c r="C134" s="306"/>
    </row>
    <row r="135" spans="2:5" ht="18.75" x14ac:dyDescent="0.25">
      <c r="B135" s="306"/>
      <c r="C135" s="306"/>
    </row>
    <row r="136" spans="2:5" ht="18.75" x14ac:dyDescent="0.25">
      <c r="B136" s="306"/>
      <c r="C136" s="306"/>
    </row>
    <row r="140" spans="2:5" x14ac:dyDescent="0.2">
      <c r="E140" s="307"/>
    </row>
  </sheetData>
  <mergeCells count="5">
    <mergeCell ref="B84:B88"/>
    <mergeCell ref="F4:H4"/>
    <mergeCell ref="B48:B49"/>
    <mergeCell ref="B57:B59"/>
    <mergeCell ref="B75:B76"/>
  </mergeCells>
  <conditionalFormatting sqref="D8 F13 D10 G8 G10 D17 G17 I13 F20 I20 D24 D26 D28 G24 G26 G28 F31 I31 D36 D38 G36 G38 F41 I41 D46 D48 D51 D53 D55 D57 G46 G48 G51 G53 G55 G57 F62 I62 D67 G67 D75 G75 F70 I70 F79 I79 F95 I95 D84 G84 F91 I91">
    <cfRule type="cellIs" dxfId="40" priority="1193" stopIfTrue="1" operator="lessThanOrEqual">
      <formula>2</formula>
    </cfRule>
    <cfRule type="cellIs" dxfId="39" priority="1194" stopIfTrue="1" operator="between">
      <formula>2</formula>
      <formula>3.999999</formula>
    </cfRule>
    <cfRule type="cellIs" dxfId="38" priority="1195" stopIfTrue="1" operator="greaterThanOrEqual">
      <formula>4</formula>
    </cfRule>
  </conditionalFormatting>
  <conditionalFormatting sqref="D8 G8 D10 G10 D17 G17 D24 D26 D28 G24 G26 G28 D36 D38 G36 G38 D46 D48 D51 D53 D55 D57 G46 G48 G51 G53 G55 G57 D67 G67 D75 G75 D84 G84">
    <cfRule type="cellIs" dxfId="37" priority="1184" stopIfTrue="1" operator="lessThanOrEqual">
      <formula>2</formula>
    </cfRule>
    <cfRule type="cellIs" dxfId="36" priority="1185" stopIfTrue="1" operator="between">
      <formula>2</formula>
      <formula>3.99999</formula>
    </cfRule>
    <cfRule type="cellIs" dxfId="35" priority="1186" stopIfTrue="1" operator="greaterThanOrEqual">
      <formula>4</formula>
    </cfRule>
  </conditionalFormatting>
  <conditionalFormatting sqref="D8 D10 G8 G10 D17 G17 D24 D26 D28 G24 G26 G28 D36 D38 G36 G38 D46 D48 D51 D53 D55 D57 G46 G48 G51 G53 G55 G57 D67 G67 D75 G75 D84 G84">
    <cfRule type="cellIs" dxfId="34" priority="1147" operator="equal">
      <formula>4</formula>
    </cfRule>
    <cfRule type="cellIs" dxfId="33" priority="1148" operator="greaterThan">
      <formula>2.51</formula>
    </cfRule>
    <cfRule type="cellIs" dxfId="32" priority="1149" operator="greaterThan">
      <formula>1.51</formula>
    </cfRule>
    <cfRule type="cellIs" dxfId="31" priority="1150" operator="greaterThanOrEqual">
      <formula>0</formula>
    </cfRule>
  </conditionalFormatting>
  <conditionalFormatting sqref="F13 I13 F20 I20 F31 I31 F41 I41 F62 I62 F70 I70 F79 I79 F91 I91 F95 I95">
    <cfRule type="cellIs" dxfId="30" priority="1126" stopIfTrue="1" operator="equal">
      <formula>""""""</formula>
    </cfRule>
    <cfRule type="cellIs" dxfId="29" priority="1127" stopIfTrue="1" operator="equal">
      <formula>"R"</formula>
    </cfRule>
    <cfRule type="cellIs" dxfId="28" priority="1128" stopIfTrue="1" operator="equal">
      <formula>"y"</formula>
    </cfRule>
    <cfRule type="cellIs" dxfId="27" priority="1129" stopIfTrue="1" operator="equal">
      <formula>"G"</formula>
    </cfRule>
  </conditionalFormatting>
  <conditionalFormatting sqref="F13 I13 F20 I20 F31 I31 F41 I41 F62 I62 F70 I70 F79 I79 F91 I91 F95 I95">
    <cfRule type="cellIs" dxfId="26" priority="1123" operator="greaterThanOrEqual">
      <formula>4</formula>
    </cfRule>
    <cfRule type="cellIs" dxfId="25" priority="1124" operator="greaterThanOrEqual">
      <formula>3</formula>
    </cfRule>
    <cfRule type="cellIs" dxfId="24" priority="1125" operator="greaterThanOrEqual">
      <formula>0</formula>
    </cfRule>
  </conditionalFormatting>
  <conditionalFormatting sqref="F13 I13 F20 I20 F31 I31 F41 I41 F62 I62 F70 I70 F79 I79 F91 I91 F95 I95">
    <cfRule type="cellIs" dxfId="23" priority="1122" operator="equal">
      <formula>4</formula>
    </cfRule>
  </conditionalFormatting>
  <conditionalFormatting sqref="F13 I13 F20 I20 F31 I31 F41 I41 F62 I62 F70 I70 F79 I79 F91 I91 F95 I95">
    <cfRule type="cellIs" dxfId="22" priority="1119" operator="greaterThanOrEqual">
      <formula>3</formula>
    </cfRule>
    <cfRule type="cellIs" dxfId="21" priority="1120" operator="greaterThanOrEqual">
      <formula>2</formula>
    </cfRule>
    <cfRule type="cellIs" dxfId="20" priority="1121" operator="greaterThanOrEqual">
      <formula>0</formula>
    </cfRule>
  </conditionalFormatting>
  <conditionalFormatting sqref="F13 I13 F20 I20 F31 I31 F41 I41 F62 I62 F70 I70 F79 I79 F91 I91 F95 I95">
    <cfRule type="cellIs" dxfId="19" priority="1115" operator="equal">
      <formula>4</formula>
    </cfRule>
    <cfRule type="cellIs" dxfId="18" priority="1116" operator="greaterThanOrEqual">
      <formula>3</formula>
    </cfRule>
    <cfRule type="cellIs" dxfId="17" priority="1117" operator="greaterThanOrEqual">
      <formula>2</formula>
    </cfRule>
    <cfRule type="cellIs" dxfId="16" priority="1118" operator="equal">
      <formula>0</formula>
    </cfRule>
  </conditionalFormatting>
  <conditionalFormatting sqref="F13 I13 F20 I20 F31 I31 F41 I41 F62 I62 F70 I70 F79 I79 F91 I91 F95 I95">
    <cfRule type="cellIs" dxfId="15" priority="1111" operator="equal">
      <formula>4</formula>
    </cfRule>
    <cfRule type="cellIs" dxfId="14" priority="1112" operator="greaterThanOrEqual">
      <formula>2.55</formula>
    </cfRule>
    <cfRule type="cellIs" dxfId="13" priority="1113" operator="greaterThanOrEqual">
      <formula>2</formula>
    </cfRule>
    <cfRule type="cellIs" dxfId="12" priority="1114" operator="greaterThanOrEqual">
      <formula>0</formula>
    </cfRule>
  </conditionalFormatting>
  <conditionalFormatting sqref="F13 I13 F20 I20 F31 I31 F41 I41 F62 I62 F70 I70 F79 I79 F91 I91 F95 I95">
    <cfRule type="cellIs" dxfId="11" priority="1105" operator="equal">
      <formula>"N/A"</formula>
    </cfRule>
    <cfRule type="cellIs" dxfId="10" priority="1106" operator="equal">
      <formula>4</formula>
    </cfRule>
    <cfRule type="cellIs" dxfId="9" priority="1107" operator="greaterThanOrEqual">
      <formula>2.55</formula>
    </cfRule>
    <cfRule type="cellIs" dxfId="8" priority="1108" operator="greaterThanOrEqual">
      <formula>2</formula>
    </cfRule>
    <cfRule type="cellIs" dxfId="7" priority="1109" operator="greaterThanOrEqual">
      <formula>0</formula>
    </cfRule>
    <cfRule type="cellIs" dxfId="6" priority="1110" stopIfTrue="1" operator="equal">
      <formula>""""""</formula>
    </cfRule>
  </conditionalFormatting>
  <conditionalFormatting sqref="F13 I13 F20 I20 F31 I31 F41 I41 F62 I62 F70 I70 F79 I79 F91 I91 F95 I95">
    <cfRule type="cellIs" dxfId="5" priority="1100" operator="equal">
      <formula>"N/A"</formula>
    </cfRule>
    <cfRule type="cellIs" dxfId="4" priority="1101" operator="equal">
      <formula>4</formula>
    </cfRule>
    <cfRule type="cellIs" dxfId="3" priority="1102" operator="greaterThanOrEqual">
      <formula>2.55</formula>
    </cfRule>
    <cfRule type="cellIs" dxfId="2" priority="1103" operator="greaterThanOrEqual">
      <formula>2</formula>
    </cfRule>
    <cfRule type="cellIs" dxfId="1" priority="1104" operator="greaterThanOrEqual">
      <formula>0</formula>
    </cfRule>
  </conditionalFormatting>
  <conditionalFormatting sqref="F13 I13 F20 I20 F31 I31 F41 I41 F62 I62 F70 I70 F79 I79 F91 I91 F95 I95">
    <cfRule type="cellIs" dxfId="0" priority="1080" operator="equal">
      <formula>"N/A"</formula>
    </cfRule>
  </conditionalFormatting>
  <dataValidations count="1">
    <dataValidation type="list" allowBlank="1" showInputMessage="1" showErrorMessage="1" prompt="Limited score Input _x000a_see comments for guidance" sqref="D76 G76 G68 D68">
      <formula1>$J$13:$J$16</formula1>
    </dataValidation>
  </dataValidations>
  <hyperlinks>
    <hyperlink ref="B19" location="'Sustainability Action Plan'!A24" display="F.2 Comments - Action Plan Link:  "/>
    <hyperlink ref="B30" location="'Sustainability Action Plan'!A38" display="F.3 Comments - Action Plan Link:  "/>
    <hyperlink ref="B40" location="'Sustainability Action Plan'!A53" display="F.4 Comments - Action Plan Link:  "/>
  </hyperlinks>
  <pageMargins left="0.5" right="0.5" top="0.75" bottom="0.75" header="0.5" footer="0.5"/>
  <pageSetup scale="59" fitToHeight="3" orientation="portrait" r:id="rId1"/>
  <headerFooter alignWithMargins="0">
    <oddFooter>&amp;L&amp;"Arial,Regular"&amp;10AE-POS-FR-08-E (Rev 13)
(01-April-2013)&amp;C&amp;"Arial,Regular"&amp;10Johnson Controls, Inc. 
Confidential and Proprietary&amp;R&amp;"Arial,Regular"&amp;10Page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D8 G84 D84 G75 D75 G67 D67 G57 G55 G53 G51 G48 G46 D57 D55 D53 D51 D48 D46 G38 G36 D38 D36 G28 G26 G24 D28 D26 D24 G17 D17 G10 G8 D10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
  <sheetViews>
    <sheetView workbookViewId="0"/>
  </sheetViews>
  <sheetFormatPr defaultRowHeight="14.25" x14ac:dyDescent="0.2"/>
  <cols>
    <col min="1" max="1" width="12" style="17" bestFit="1" customWidth="1"/>
    <col min="2" max="16384" width="9.140625" style="17"/>
  </cols>
  <sheetData>
    <row r="1" spans="1:3" x14ac:dyDescent="0.2">
      <c r="A1" s="17" t="s">
        <v>243</v>
      </c>
      <c r="B1" s="17" t="s">
        <v>319</v>
      </c>
      <c r="C1" s="17" t="s">
        <v>322</v>
      </c>
    </row>
    <row r="2" spans="1:3" x14ac:dyDescent="0.2">
      <c r="A2" s="18">
        <v>1</v>
      </c>
      <c r="B2" s="17" t="s">
        <v>317</v>
      </c>
      <c r="C2" s="17" t="s">
        <v>320</v>
      </c>
    </row>
    <row r="3" spans="1:3" x14ac:dyDescent="0.2">
      <c r="A3" s="18">
        <v>2</v>
      </c>
      <c r="B3" s="17" t="s">
        <v>318</v>
      </c>
      <c r="C3" s="17" t="s">
        <v>321</v>
      </c>
    </row>
    <row r="4" spans="1:3" x14ac:dyDescent="0.2">
      <c r="A4" s="18">
        <v>3</v>
      </c>
      <c r="C4" s="17" t="s">
        <v>323</v>
      </c>
    </row>
    <row r="5" spans="1:3" x14ac:dyDescent="0.2">
      <c r="A5" s="18">
        <v>4</v>
      </c>
    </row>
    <row r="6" spans="1:3" x14ac:dyDescent="0.2">
      <c r="A6" s="18" t="s">
        <v>279</v>
      </c>
    </row>
  </sheetData>
  <sheetProtection password="CD72" sheet="1" objects="1" scenarios="1"/>
  <pageMargins left="0.70866141732283505" right="0.70866141732283505" top="0.74803149606299202" bottom="0.74803149606299202" header="0.31496062992126" footer="0.31496062992126"/>
  <pageSetup orientation="portrait" r:id="rId1"/>
  <headerFooter>
    <oddFooter>&amp;L&amp;"Arial,Regular"&amp;8AE-POS-FR-08-E (Rev 13)
(01-April-2013)&amp;C&amp;"Arial,Regular"&amp;8Johnson Controls, Inc. 
Confidential and Proprietary&amp;R&amp;"Arial,Regular"&amp;8Page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8"/>
  <sheetViews>
    <sheetView workbookViewId="0"/>
  </sheetViews>
  <sheetFormatPr defaultRowHeight="14.25" x14ac:dyDescent="0.2"/>
  <cols>
    <col min="1" max="1" width="1.140625" style="17" customWidth="1"/>
    <col min="2" max="2" width="29.7109375" style="17" bestFit="1" customWidth="1"/>
    <col min="3" max="18" width="5.5703125" style="22" customWidth="1"/>
    <col min="19" max="21" width="5.5703125" style="17" customWidth="1"/>
    <col min="22" max="22" width="9.140625" style="17"/>
    <col min="23" max="23" width="2.5703125" style="17" customWidth="1"/>
    <col min="24" max="24" width="9.7109375" style="18" bestFit="1" customWidth="1"/>
    <col min="25" max="25" width="5.42578125" style="17" customWidth="1"/>
    <col min="26" max="28" width="5.5703125" style="17" customWidth="1"/>
    <col min="29" max="16384" width="9.140625" style="17"/>
  </cols>
  <sheetData>
    <row r="2" spans="2:28" ht="53.25" customHeight="1" x14ac:dyDescent="0.2">
      <c r="C2" s="21" t="s">
        <v>262</v>
      </c>
    </row>
    <row r="3" spans="2:28" x14ac:dyDescent="0.2">
      <c r="B3" s="23"/>
      <c r="C3" s="24" t="s">
        <v>431</v>
      </c>
      <c r="D3" s="23"/>
      <c r="F3" s="23"/>
      <c r="G3" s="25"/>
      <c r="H3" s="23" t="s">
        <v>240</v>
      </c>
      <c r="I3" s="25"/>
      <c r="J3" s="25"/>
      <c r="K3" s="25"/>
      <c r="L3" s="25"/>
      <c r="M3" s="25"/>
      <c r="N3" s="25"/>
      <c r="O3" s="25"/>
      <c r="P3" s="25"/>
      <c r="Q3" s="25"/>
      <c r="R3" s="25"/>
      <c r="S3" s="26"/>
      <c r="T3" s="26"/>
      <c r="U3" s="26"/>
      <c r="V3" s="26"/>
      <c r="W3" s="26"/>
      <c r="X3" s="28"/>
      <c r="Y3" s="26"/>
      <c r="Z3" s="26"/>
      <c r="AA3" s="26"/>
      <c r="AB3" s="26"/>
    </row>
    <row r="4" spans="2:28" x14ac:dyDescent="0.2">
      <c r="B4" s="23"/>
      <c r="C4" s="347" t="e">
        <f>IF(Y18&gt;0,"Not Acceptable",IF(H4&gt;84.9%,"Acceptable","Conditionally Acceptable"))</f>
        <v>#DIV/0!</v>
      </c>
      <c r="D4" s="347"/>
      <c r="E4" s="347"/>
      <c r="F4" s="347"/>
      <c r="G4" s="347"/>
      <c r="H4" s="345" t="e">
        <f>X18</f>
        <v>#DIV/0!</v>
      </c>
      <c r="I4" s="346"/>
      <c r="J4" s="25"/>
      <c r="K4" s="25"/>
      <c r="L4" s="344" t="s">
        <v>320</v>
      </c>
      <c r="M4" s="344"/>
      <c r="N4" s="344"/>
      <c r="O4" s="344"/>
      <c r="P4" s="344"/>
      <c r="Q4" s="189" t="s">
        <v>428</v>
      </c>
      <c r="R4" s="344" t="s">
        <v>430</v>
      </c>
      <c r="S4" s="344"/>
      <c r="T4" s="344"/>
      <c r="U4" s="344"/>
      <c r="V4" s="344"/>
      <c r="W4" s="344"/>
      <c r="X4" s="344"/>
      <c r="Y4" s="344"/>
      <c r="Z4" s="344"/>
      <c r="AA4" s="344"/>
      <c r="AB4" s="26"/>
    </row>
    <row r="5" spans="2:28" x14ac:dyDescent="0.2">
      <c r="B5" s="23"/>
      <c r="C5" s="24"/>
      <c r="D5" s="23"/>
      <c r="E5" s="24"/>
      <c r="F5" s="23"/>
      <c r="G5" s="25"/>
      <c r="H5" s="25"/>
      <c r="I5" s="25"/>
      <c r="J5" s="25"/>
      <c r="K5" s="25"/>
      <c r="L5" s="344" t="s">
        <v>321</v>
      </c>
      <c r="M5" s="344"/>
      <c r="N5" s="344"/>
      <c r="O5" s="344"/>
      <c r="P5" s="344"/>
      <c r="Q5" s="189" t="s">
        <v>428</v>
      </c>
      <c r="R5" s="344" t="s">
        <v>541</v>
      </c>
      <c r="S5" s="344"/>
      <c r="T5" s="344"/>
      <c r="U5" s="344"/>
      <c r="V5" s="344"/>
      <c r="W5" s="344"/>
      <c r="X5" s="344"/>
      <c r="Y5" s="344"/>
      <c r="Z5" s="344"/>
      <c r="AA5" s="344"/>
      <c r="AB5" s="26"/>
    </row>
    <row r="6" spans="2:28" ht="12.75" customHeight="1" x14ac:dyDescent="0.2">
      <c r="B6" s="26"/>
      <c r="C6" s="27"/>
      <c r="D6" s="25"/>
      <c r="E6" s="25"/>
      <c r="F6" s="25"/>
      <c r="G6" s="25"/>
      <c r="H6" s="25"/>
      <c r="I6" s="25"/>
      <c r="J6" s="25"/>
      <c r="K6" s="25"/>
      <c r="L6" s="344" t="s">
        <v>323</v>
      </c>
      <c r="M6" s="344"/>
      <c r="N6" s="344"/>
      <c r="O6" s="344"/>
      <c r="P6" s="344"/>
      <c r="Q6" s="189" t="s">
        <v>428</v>
      </c>
      <c r="R6" s="344" t="s">
        <v>540</v>
      </c>
      <c r="S6" s="344"/>
      <c r="T6" s="344"/>
      <c r="U6" s="344"/>
      <c r="V6" s="344"/>
      <c r="W6" s="344"/>
      <c r="X6" s="344"/>
      <c r="Y6" s="344"/>
      <c r="Z6" s="344"/>
      <c r="AA6" s="344"/>
      <c r="AB6" s="26"/>
    </row>
    <row r="7" spans="2:28" ht="12.75" customHeight="1" x14ac:dyDescent="0.2">
      <c r="B7" s="26"/>
      <c r="C7" s="27"/>
      <c r="D7" s="25"/>
      <c r="E7" s="25"/>
      <c r="F7" s="25"/>
      <c r="G7" s="25"/>
      <c r="H7" s="25"/>
      <c r="I7" s="25"/>
      <c r="J7" s="25"/>
      <c r="K7" s="25"/>
      <c r="L7" s="17"/>
      <c r="M7" s="25"/>
      <c r="N7" s="25"/>
      <c r="O7" s="25"/>
      <c r="P7" s="25"/>
      <c r="Q7" s="25"/>
      <c r="R7" s="25"/>
      <c r="S7" s="26"/>
      <c r="T7" s="26"/>
      <c r="U7" s="26"/>
      <c r="V7" s="26"/>
      <c r="W7" s="26"/>
      <c r="X7" s="28"/>
      <c r="Y7" s="26"/>
      <c r="Z7" s="26"/>
      <c r="AA7" s="26"/>
      <c r="AB7" s="26"/>
    </row>
    <row r="8" spans="2:28" ht="15" thickBot="1" x14ac:dyDescent="0.25">
      <c r="B8" s="26" t="s">
        <v>249</v>
      </c>
      <c r="C8" s="28">
        <v>1</v>
      </c>
      <c r="D8" s="28">
        <v>2</v>
      </c>
      <c r="E8" s="28">
        <v>3</v>
      </c>
      <c r="F8" s="28">
        <v>4</v>
      </c>
      <c r="G8" s="28">
        <v>5</v>
      </c>
      <c r="H8" s="28">
        <v>6</v>
      </c>
      <c r="I8" s="28">
        <v>7</v>
      </c>
      <c r="J8" s="28">
        <v>8</v>
      </c>
      <c r="K8" s="28">
        <v>9</v>
      </c>
      <c r="L8" s="28">
        <v>10</v>
      </c>
      <c r="M8" s="28">
        <v>11</v>
      </c>
      <c r="N8" s="28">
        <v>12</v>
      </c>
      <c r="O8" s="28">
        <v>13</v>
      </c>
      <c r="P8" s="28">
        <v>14</v>
      </c>
      <c r="Q8" s="28">
        <v>15</v>
      </c>
      <c r="R8" s="28">
        <v>16</v>
      </c>
      <c r="S8" s="28">
        <v>17</v>
      </c>
      <c r="T8" s="28">
        <v>18</v>
      </c>
      <c r="U8" s="28">
        <v>19</v>
      </c>
      <c r="V8" s="28" t="s">
        <v>403</v>
      </c>
      <c r="W8" s="28"/>
      <c r="X8" s="29" t="s">
        <v>274</v>
      </c>
      <c r="Y8" s="29" t="s">
        <v>248</v>
      </c>
      <c r="Z8" s="29" t="s">
        <v>247</v>
      </c>
      <c r="AA8" s="29" t="s">
        <v>414</v>
      </c>
      <c r="AB8" s="29" t="s">
        <v>279</v>
      </c>
    </row>
    <row r="9" spans="2:28" ht="15" thickBot="1" x14ac:dyDescent="0.25">
      <c r="B9" s="30" t="str">
        <f>'A Leadership_Management'!B1</f>
        <v>A Leadership/Management</v>
      </c>
      <c r="C9" s="213" t="str">
        <f>'A Leadership_Management'!F10</f>
        <v>N/A</v>
      </c>
      <c r="D9" s="213" t="str">
        <f>'A Leadership_Management'!F14</f>
        <v>N/A</v>
      </c>
      <c r="E9" s="213" t="str">
        <f>'A Leadership_Management'!F18</f>
        <v>N/A</v>
      </c>
      <c r="F9" s="310" t="str">
        <f>'A Leadership_Management'!F25</f>
        <v>N/A</v>
      </c>
      <c r="G9" s="210"/>
      <c r="H9" s="210"/>
      <c r="I9" s="210"/>
      <c r="J9" s="210"/>
      <c r="K9" s="210"/>
      <c r="L9" s="210"/>
      <c r="M9" s="210"/>
      <c r="N9" s="210"/>
      <c r="O9" s="210"/>
      <c r="P9" s="210"/>
      <c r="Q9" s="210"/>
      <c r="R9" s="210"/>
      <c r="S9" s="211"/>
      <c r="T9" s="211"/>
      <c r="U9" s="212"/>
      <c r="V9" s="213">
        <f>MIN(C9:U9)</f>
        <v>0</v>
      </c>
      <c r="W9" s="31"/>
      <c r="X9" s="49" t="e">
        <f>AVERAGE(C9:U9)/3</f>
        <v>#DIV/0!</v>
      </c>
      <c r="Y9" s="50">
        <f t="shared" ref="Y9:Y16" si="0">COUNTIF(C9:U9,"&lt;1.51")</f>
        <v>0</v>
      </c>
      <c r="Z9" s="51">
        <f>COUNTIF(C9:U9,"&lt;2,55")-Y9</f>
        <v>0</v>
      </c>
      <c r="AA9" s="52">
        <f t="shared" ref="AA9:AA16" si="1">COUNTIF(C9:U9,"&gt;2.51")</f>
        <v>0</v>
      </c>
      <c r="AB9" s="52">
        <f>COUNTIF(C9:U9,"N/A")</f>
        <v>4</v>
      </c>
    </row>
    <row r="10" spans="2:28" ht="15" thickBot="1" x14ac:dyDescent="0.25">
      <c r="B10" s="30" t="str">
        <f>'B HR-Personnel'!B1</f>
        <v>B Human Resources/Personnel</v>
      </c>
      <c r="C10" s="213" t="str">
        <f>'B HR-Personnel'!F9</f>
        <v>N/A</v>
      </c>
      <c r="D10" s="213" t="str">
        <f>'B HR-Personnel'!F19</f>
        <v>N/A</v>
      </c>
      <c r="E10" s="310" t="str">
        <f>'B HR-Personnel'!F27</f>
        <v>N/A</v>
      </c>
      <c r="F10" s="210"/>
      <c r="G10" s="210"/>
      <c r="H10" s="210"/>
      <c r="I10" s="210"/>
      <c r="J10" s="210"/>
      <c r="K10" s="210"/>
      <c r="L10" s="210"/>
      <c r="M10" s="210"/>
      <c r="N10" s="210"/>
      <c r="O10" s="210"/>
      <c r="P10" s="210"/>
      <c r="Q10" s="210"/>
      <c r="R10" s="210"/>
      <c r="S10" s="211"/>
      <c r="T10" s="211"/>
      <c r="U10" s="212"/>
      <c r="V10" s="213">
        <f t="shared" ref="V10:V17" si="2">MIN(C10:U10)</f>
        <v>0</v>
      </c>
      <c r="W10" s="26"/>
      <c r="X10" s="53" t="e">
        <f>AVERAGE(C10:U10)/3</f>
        <v>#DIV/0!</v>
      </c>
      <c r="Y10" s="47">
        <f t="shared" si="0"/>
        <v>0</v>
      </c>
      <c r="Z10" s="45">
        <f t="shared" ref="Z10:Z17" si="3">COUNTIF(C10:U10,"&lt;2,55")-Y10</f>
        <v>0</v>
      </c>
      <c r="AA10" s="54">
        <f t="shared" si="1"/>
        <v>0</v>
      </c>
      <c r="AB10" s="54">
        <f t="shared" ref="AB10:AB17" si="4">COUNTIF(C10:U10,"N/A")</f>
        <v>3</v>
      </c>
    </row>
    <row r="11" spans="2:28" ht="15" thickBot="1" x14ac:dyDescent="0.25">
      <c r="B11" s="30" t="str">
        <f>'C Program Execution'!B1</f>
        <v>C Program Execution</v>
      </c>
      <c r="C11" s="213" t="str">
        <f>'C Program Execution'!F10</f>
        <v>N/A</v>
      </c>
      <c r="D11" s="213" t="str">
        <f>'C Program Execution'!F20</f>
        <v>N/A</v>
      </c>
      <c r="E11" s="213" t="str">
        <f>'C Program Execution'!F28</f>
        <v>N/A</v>
      </c>
      <c r="F11" s="213" t="str">
        <f>'C Program Execution'!F35</f>
        <v>N/A</v>
      </c>
      <c r="G11" s="213" t="str">
        <f>'C Program Execution'!F52</f>
        <v>N/A</v>
      </c>
      <c r="H11" s="213" t="str">
        <f>'C Program Execution'!F71</f>
        <v>N/A</v>
      </c>
      <c r="I11" s="213" t="str">
        <f>'C Program Execution'!F79</f>
        <v>N/A</v>
      </c>
      <c r="J11" s="213" t="str">
        <f>'C Program Execution'!F88</f>
        <v>N/A</v>
      </c>
      <c r="K11" s="213" t="str">
        <f>'C Program Execution'!F95</f>
        <v>N/A</v>
      </c>
      <c r="L11" s="213" t="str">
        <f>'C Program Execution'!F101</f>
        <v>N/A</v>
      </c>
      <c r="M11" s="213" t="str">
        <f>'C Program Execution'!F108</f>
        <v>N/A</v>
      </c>
      <c r="N11" s="213" t="str">
        <f>'C Program Execution'!F116</f>
        <v>N/A</v>
      </c>
      <c r="O11" s="213" t="str">
        <f>'C Program Execution'!F122</f>
        <v>N/A</v>
      </c>
      <c r="P11" s="213" t="str">
        <f>'C Program Execution'!F131</f>
        <v>N/A</v>
      </c>
      <c r="Q11" s="310" t="str">
        <f>'C Program Execution'!F137</f>
        <v>N/A</v>
      </c>
      <c r="R11" s="210"/>
      <c r="S11" s="211"/>
      <c r="T11" s="211"/>
      <c r="U11" s="212"/>
      <c r="V11" s="213">
        <f t="shared" si="2"/>
        <v>0</v>
      </c>
      <c r="W11" s="26"/>
      <c r="X11" s="53" t="e">
        <f t="shared" ref="X11:X16" si="5">AVERAGE(C11:U11)/3</f>
        <v>#DIV/0!</v>
      </c>
      <c r="Y11" s="47">
        <f t="shared" si="0"/>
        <v>0</v>
      </c>
      <c r="Z11" s="45">
        <f t="shared" si="3"/>
        <v>0</v>
      </c>
      <c r="AA11" s="54">
        <f t="shared" si="1"/>
        <v>0</v>
      </c>
      <c r="AB11" s="54">
        <f t="shared" si="4"/>
        <v>15</v>
      </c>
    </row>
    <row r="12" spans="2:28" ht="15" thickBot="1" x14ac:dyDescent="0.25">
      <c r="B12" s="30" t="str">
        <f>'D Lean-Continuous Imp-Methods'!B1</f>
        <v>D Lean/Continuous Improvement</v>
      </c>
      <c r="C12" s="213" t="str">
        <f>'D Lean-Continuous Imp-Methods'!F9</f>
        <v>N/A</v>
      </c>
      <c r="D12" s="213" t="str">
        <f>'D Lean-Continuous Imp-Methods'!F17</f>
        <v>N/A</v>
      </c>
      <c r="E12" s="213" t="str">
        <f>'D Lean-Continuous Imp-Methods'!F24</f>
        <v>N/A</v>
      </c>
      <c r="F12" s="213" t="str">
        <f>'D Lean-Continuous Imp-Methods'!F31</f>
        <v>N/A</v>
      </c>
      <c r="G12" s="213" t="str">
        <f>'D Lean-Continuous Imp-Methods'!F38</f>
        <v>N/A</v>
      </c>
      <c r="H12" s="213" t="str">
        <f>'D Lean-Continuous Imp-Methods'!F46</f>
        <v>N/A</v>
      </c>
      <c r="I12" s="213" t="str">
        <f>'D Lean-Continuous Imp-Methods'!F53</f>
        <v>N/A</v>
      </c>
      <c r="J12" s="214"/>
      <c r="K12" s="210"/>
      <c r="L12" s="210"/>
      <c r="M12" s="210"/>
      <c r="N12" s="210"/>
      <c r="O12" s="210"/>
      <c r="P12" s="210"/>
      <c r="Q12" s="210"/>
      <c r="R12" s="210"/>
      <c r="S12" s="211"/>
      <c r="T12" s="211"/>
      <c r="U12" s="212"/>
      <c r="V12" s="213">
        <f t="shared" si="2"/>
        <v>0</v>
      </c>
      <c r="W12" s="26"/>
      <c r="X12" s="53" t="e">
        <f t="shared" si="5"/>
        <v>#DIV/0!</v>
      </c>
      <c r="Y12" s="47">
        <f t="shared" si="0"/>
        <v>0</v>
      </c>
      <c r="Z12" s="45">
        <f t="shared" si="3"/>
        <v>0</v>
      </c>
      <c r="AA12" s="54">
        <f t="shared" si="1"/>
        <v>0</v>
      </c>
      <c r="AB12" s="54">
        <f t="shared" si="4"/>
        <v>7</v>
      </c>
    </row>
    <row r="13" spans="2:28" ht="15" thickBot="1" x14ac:dyDescent="0.25">
      <c r="B13" s="30" t="str">
        <f>'E Production-Material Flow'!B1</f>
        <v>E Production/Material Flow</v>
      </c>
      <c r="C13" s="213" t="str">
        <f>'E Production-Material Flow'!F10</f>
        <v>N/A</v>
      </c>
      <c r="D13" s="213" t="str">
        <f>'E Production-Material Flow'!F24</f>
        <v>N/A</v>
      </c>
      <c r="E13" s="213" t="str">
        <f>'E Production-Material Flow'!F34</f>
        <v>N/A</v>
      </c>
      <c r="F13" s="213" t="str">
        <f>'E Production-Material Flow'!F40</f>
        <v>N/A</v>
      </c>
      <c r="G13" s="310" t="str">
        <f>'E Production-Material Flow'!F44</f>
        <v>N/A</v>
      </c>
      <c r="H13" s="210"/>
      <c r="I13" s="210"/>
      <c r="J13" s="210"/>
      <c r="K13" s="210"/>
      <c r="L13" s="210"/>
      <c r="M13" s="210"/>
      <c r="N13" s="210"/>
      <c r="O13" s="210"/>
      <c r="P13" s="210"/>
      <c r="Q13" s="210"/>
      <c r="R13" s="210"/>
      <c r="S13" s="211"/>
      <c r="T13" s="211"/>
      <c r="U13" s="212"/>
      <c r="V13" s="213">
        <f t="shared" si="2"/>
        <v>0</v>
      </c>
      <c r="W13" s="26"/>
      <c r="X13" s="53" t="e">
        <f t="shared" si="5"/>
        <v>#DIV/0!</v>
      </c>
      <c r="Y13" s="47">
        <f t="shared" si="0"/>
        <v>0</v>
      </c>
      <c r="Z13" s="45">
        <f t="shared" si="3"/>
        <v>0</v>
      </c>
      <c r="AA13" s="54">
        <f t="shared" si="1"/>
        <v>0</v>
      </c>
      <c r="AB13" s="54">
        <f t="shared" si="4"/>
        <v>5</v>
      </c>
    </row>
    <row r="14" spans="2:28" ht="15" thickBot="1" x14ac:dyDescent="0.25">
      <c r="B14" s="30" t="str">
        <f>'F Quality'!B1</f>
        <v>F Quality</v>
      </c>
      <c r="C14" s="213" t="str">
        <f>'F Quality'!F10</f>
        <v>N/A</v>
      </c>
      <c r="D14" s="213" t="str">
        <f>'F Quality'!F19</f>
        <v>N/A</v>
      </c>
      <c r="E14" s="213" t="str">
        <f>'F Quality'!F26</f>
        <v>N/A</v>
      </c>
      <c r="F14" s="213" t="str">
        <f>'F Quality'!F33</f>
        <v>N/A</v>
      </c>
      <c r="G14" s="213" t="str">
        <f>'F Quality'!F40</f>
        <v>N/A</v>
      </c>
      <c r="H14" s="213" t="str">
        <f>'F Quality'!F45</f>
        <v>N/A</v>
      </c>
      <c r="I14" s="213" t="str">
        <f>'F Quality'!F53</f>
        <v>N/A</v>
      </c>
      <c r="J14" s="213" t="str">
        <f>'F Quality'!F61</f>
        <v>N/A</v>
      </c>
      <c r="K14" s="213" t="str">
        <f>'F Quality'!F65</f>
        <v>N/A</v>
      </c>
      <c r="L14" s="213" t="str">
        <f>'F Quality'!F73</f>
        <v>N/A</v>
      </c>
      <c r="M14" s="310" t="str">
        <f>'F Quality'!F77</f>
        <v>N/A</v>
      </c>
      <c r="N14" s="210"/>
      <c r="O14" s="210"/>
      <c r="P14" s="210"/>
      <c r="Q14" s="210"/>
      <c r="R14" s="210"/>
      <c r="S14" s="211"/>
      <c r="T14" s="211"/>
      <c r="U14" s="212"/>
      <c r="V14" s="213">
        <f t="shared" si="2"/>
        <v>0</v>
      </c>
      <c r="W14" s="26"/>
      <c r="X14" s="53" t="e">
        <f t="shared" si="5"/>
        <v>#DIV/0!</v>
      </c>
      <c r="Y14" s="47">
        <f t="shared" si="0"/>
        <v>0</v>
      </c>
      <c r="Z14" s="45">
        <f t="shared" si="3"/>
        <v>0</v>
      </c>
      <c r="AA14" s="54">
        <f t="shared" si="1"/>
        <v>0</v>
      </c>
      <c r="AB14" s="54">
        <f t="shared" si="4"/>
        <v>11</v>
      </c>
    </row>
    <row r="15" spans="2:28" ht="15" thickBot="1" x14ac:dyDescent="0.25">
      <c r="B15" s="30" t="str">
        <f>'G Supply Chain-Logistics'!B1</f>
        <v>G Supply Chain/Logistics</v>
      </c>
      <c r="C15" s="213" t="str">
        <f>'G Supply Chain-Logistics'!F6</f>
        <v>N/A</v>
      </c>
      <c r="D15" s="213" t="str">
        <f>'G Supply Chain-Logistics'!F11</f>
        <v>N/A</v>
      </c>
      <c r="E15" s="213" t="str">
        <f>'G Supply Chain-Logistics'!F15</f>
        <v>N/A</v>
      </c>
      <c r="F15" s="213" t="str">
        <f>'G Supply Chain-Logistics'!F19</f>
        <v>N/A</v>
      </c>
      <c r="G15" s="213" t="str">
        <f>'G Supply Chain-Logistics'!F24</f>
        <v>N/A</v>
      </c>
      <c r="H15" s="213" t="str">
        <f>'G Supply Chain-Logistics'!F28</f>
        <v>N/A</v>
      </c>
      <c r="I15" s="213" t="str">
        <f>'G Supply Chain-Logistics'!F32</f>
        <v>N/A</v>
      </c>
      <c r="J15" s="213" t="str">
        <f>'G Supply Chain-Logistics'!F37</f>
        <v>N/A</v>
      </c>
      <c r="K15" s="213" t="str">
        <f>'G Supply Chain-Logistics'!F43</f>
        <v>N/A</v>
      </c>
      <c r="L15" s="213" t="str">
        <f>'G Supply Chain-Logistics'!F47</f>
        <v>N/A</v>
      </c>
      <c r="M15" s="213" t="str">
        <f>'G Supply Chain-Logistics'!F54</f>
        <v>N/A</v>
      </c>
      <c r="N15" s="213" t="str">
        <f>'G Supply Chain-Logistics'!F58</f>
        <v>N/A</v>
      </c>
      <c r="O15" s="310" t="str">
        <f>'G Supply Chain-Logistics'!F62</f>
        <v>N/A</v>
      </c>
      <c r="P15" s="210"/>
      <c r="Q15" s="210"/>
      <c r="R15" s="210"/>
      <c r="S15" s="211"/>
      <c r="T15" s="211"/>
      <c r="U15" s="212"/>
      <c r="V15" s="213">
        <f t="shared" si="2"/>
        <v>0</v>
      </c>
      <c r="W15" s="26"/>
      <c r="X15" s="53" t="e">
        <f t="shared" si="5"/>
        <v>#DIV/0!</v>
      </c>
      <c r="Y15" s="47">
        <f t="shared" si="0"/>
        <v>0</v>
      </c>
      <c r="Z15" s="45">
        <f t="shared" si="3"/>
        <v>0</v>
      </c>
      <c r="AA15" s="54">
        <f t="shared" si="1"/>
        <v>0</v>
      </c>
      <c r="AB15" s="54">
        <f t="shared" si="4"/>
        <v>13</v>
      </c>
    </row>
    <row r="16" spans="2:28" ht="15" thickBot="1" x14ac:dyDescent="0.25">
      <c r="B16" s="30" t="str">
        <f>'H Purchasing_Procurement'!B1</f>
        <v>H Purchasing/Procurement</v>
      </c>
      <c r="C16" s="213" t="str">
        <f>'H Purchasing_Procurement'!F6</f>
        <v>N/A</v>
      </c>
      <c r="D16" s="213" t="str">
        <f>'H Purchasing_Procurement'!F11</f>
        <v>N/A</v>
      </c>
      <c r="E16" s="213" t="str">
        <f>'H Purchasing_Procurement'!F21</f>
        <v>N/A</v>
      </c>
      <c r="F16" s="213" t="str">
        <f>'H Purchasing_Procurement'!F25</f>
        <v>N/A</v>
      </c>
      <c r="G16" s="310" t="str">
        <f>'H Purchasing_Procurement'!F29</f>
        <v>N/A</v>
      </c>
      <c r="H16" s="210"/>
      <c r="I16" s="210"/>
      <c r="J16" s="210"/>
      <c r="K16" s="210"/>
      <c r="L16" s="210"/>
      <c r="M16" s="210"/>
      <c r="N16" s="210"/>
      <c r="O16" s="210"/>
      <c r="P16" s="210"/>
      <c r="Q16" s="210"/>
      <c r="R16" s="210"/>
      <c r="S16" s="211"/>
      <c r="T16" s="211"/>
      <c r="U16" s="212"/>
      <c r="V16" s="213">
        <f t="shared" si="2"/>
        <v>0</v>
      </c>
      <c r="W16" s="26"/>
      <c r="X16" s="53" t="e">
        <f t="shared" si="5"/>
        <v>#DIV/0!</v>
      </c>
      <c r="Y16" s="47">
        <f t="shared" si="0"/>
        <v>0</v>
      </c>
      <c r="Z16" s="45">
        <f t="shared" si="3"/>
        <v>0</v>
      </c>
      <c r="AA16" s="54">
        <f t="shared" si="1"/>
        <v>0</v>
      </c>
      <c r="AB16" s="54">
        <f t="shared" si="4"/>
        <v>5</v>
      </c>
    </row>
    <row r="17" spans="2:28" ht="15" thickBot="1" x14ac:dyDescent="0.25">
      <c r="B17" s="311" t="str">
        <f>'I  Sustainability'!B1</f>
        <v>I Sustainability</v>
      </c>
      <c r="C17" s="213" t="str">
        <f>'I  Sustainability'!D8</f>
        <v>N/A</v>
      </c>
      <c r="D17" s="213" t="str">
        <f>'I  Sustainability'!D10</f>
        <v>N/A</v>
      </c>
      <c r="E17" s="213" t="str">
        <f>'I  Sustainability'!D17</f>
        <v>N/A</v>
      </c>
      <c r="F17" s="213" t="str">
        <f>'I  Sustainability'!D24</f>
        <v>N/A</v>
      </c>
      <c r="G17" s="213" t="str">
        <f>'I  Sustainability'!D26</f>
        <v>N/A</v>
      </c>
      <c r="H17" s="213" t="str">
        <f>'I  Sustainability'!D28</f>
        <v>N/A</v>
      </c>
      <c r="I17" s="213" t="str">
        <f>'I  Sustainability'!D36</f>
        <v>N/A</v>
      </c>
      <c r="J17" s="213" t="str">
        <f>'I  Sustainability'!D38</f>
        <v>N/A</v>
      </c>
      <c r="K17" s="213" t="str">
        <f>'I  Sustainability'!D46</f>
        <v>N/A</v>
      </c>
      <c r="L17" s="213" t="str">
        <f>'I  Sustainability'!D48</f>
        <v>N/A</v>
      </c>
      <c r="M17" s="213" t="str">
        <f>'I  Sustainability'!D51</f>
        <v>N/A</v>
      </c>
      <c r="N17" s="213" t="str">
        <f>'I  Sustainability'!D53</f>
        <v>N/A</v>
      </c>
      <c r="O17" s="213" t="str">
        <f>'I  Sustainability'!D55</f>
        <v>N/A</v>
      </c>
      <c r="P17" s="213" t="str">
        <f>'I  Sustainability'!D57</f>
        <v>N/A</v>
      </c>
      <c r="Q17" s="213" t="str">
        <f>'I  Sustainability'!D67</f>
        <v>N/A</v>
      </c>
      <c r="R17" s="213" t="str">
        <f>'I  Sustainability'!D75</f>
        <v>N/A</v>
      </c>
      <c r="S17" s="213" t="str">
        <f>'I  Sustainability'!D84</f>
        <v>N/A</v>
      </c>
      <c r="T17" s="211"/>
      <c r="U17" s="212"/>
      <c r="V17" s="213">
        <f t="shared" si="2"/>
        <v>0</v>
      </c>
      <c r="W17" s="26"/>
      <c r="X17" s="55" t="e">
        <f>AVERAGE(C17:U17)/3</f>
        <v>#DIV/0!</v>
      </c>
      <c r="Y17" s="56">
        <f>COUNTIF(C17:U17,"&lt;2.1")</f>
        <v>0</v>
      </c>
      <c r="Z17" s="57">
        <f t="shared" si="3"/>
        <v>0</v>
      </c>
      <c r="AA17" s="58">
        <f>COUNTIF(C17:U17,"&gt;2.99")</f>
        <v>0</v>
      </c>
      <c r="AB17" s="58">
        <f t="shared" si="4"/>
        <v>17</v>
      </c>
    </row>
    <row r="18" spans="2:28" x14ac:dyDescent="0.2">
      <c r="B18" s="26"/>
      <c r="C18" s="25"/>
      <c r="D18" s="25"/>
      <c r="E18" s="25"/>
      <c r="F18" s="25"/>
      <c r="G18" s="25"/>
      <c r="H18" s="25"/>
      <c r="I18" s="25"/>
      <c r="J18" s="25"/>
      <c r="K18" s="25"/>
      <c r="L18" s="25"/>
      <c r="M18" s="25"/>
      <c r="N18" s="25"/>
      <c r="O18" s="25"/>
      <c r="P18" s="25"/>
      <c r="Q18" s="25"/>
      <c r="R18" s="25"/>
      <c r="S18" s="26"/>
      <c r="T18" s="26"/>
      <c r="U18" s="26"/>
      <c r="V18" s="26"/>
      <c r="W18" s="26"/>
      <c r="X18" s="48" t="e">
        <f>(SUM(C9:U17)/3)/COUNT(C9:U17)</f>
        <v>#DIV/0!</v>
      </c>
      <c r="Y18" s="46">
        <f>SUM(Y9:Y17)</f>
        <v>0</v>
      </c>
      <c r="Z18" s="46">
        <f>SUM(Z9:Z17)</f>
        <v>0</v>
      </c>
      <c r="AA18" s="46">
        <f>SUM(AA9:AA17)</f>
        <v>0</v>
      </c>
      <c r="AB18" s="46">
        <f>SUM(AB9:AB17)</f>
        <v>80</v>
      </c>
    </row>
  </sheetData>
  <mergeCells count="8">
    <mergeCell ref="R4:AA4"/>
    <mergeCell ref="R5:AA5"/>
    <mergeCell ref="R6:AA6"/>
    <mergeCell ref="H4:I4"/>
    <mergeCell ref="C4:G4"/>
    <mergeCell ref="L4:P4"/>
    <mergeCell ref="L5:P5"/>
    <mergeCell ref="L6:P6"/>
  </mergeCells>
  <conditionalFormatting sqref="V9:V17">
    <cfRule type="cellIs" dxfId="1576" priority="140" operator="equal">
      <formula>4</formula>
    </cfRule>
    <cfRule type="cellIs" dxfId="1575" priority="141" operator="greaterThan">
      <formula>2.51</formula>
    </cfRule>
    <cfRule type="cellIs" dxfId="1574" priority="142" operator="greaterThan">
      <formula>1.51</formula>
    </cfRule>
    <cfRule type="cellIs" dxfId="1573" priority="143" operator="greaterThanOrEqual">
      <formula>0</formula>
    </cfRule>
  </conditionalFormatting>
  <conditionalFormatting sqref="C4:G4">
    <cfRule type="cellIs" dxfId="1572" priority="115" operator="equal">
      <formula>"Acceptable"</formula>
    </cfRule>
    <cfRule type="cellIs" dxfId="1571" priority="116" operator="equal">
      <formula>"Conditionally Acceptable"</formula>
    </cfRule>
    <cfRule type="cellIs" dxfId="1570" priority="117" operator="equal">
      <formula>"Not Acceptable"</formula>
    </cfRule>
  </conditionalFormatting>
  <conditionalFormatting sqref="C9:F9 C10:E10 C11:Q11 N15:O15 H12:I12 H14:M15 C12:G16">
    <cfRule type="cellIs" dxfId="1569" priority="11" operator="equal">
      <formula>4</formula>
    </cfRule>
    <cfRule type="cellIs" dxfId="1568" priority="12" operator="greaterThan">
      <formula>2.51</formula>
    </cfRule>
    <cfRule type="cellIs" dxfId="1567" priority="13" operator="greaterThan">
      <formula>1.51</formula>
    </cfRule>
    <cfRule type="cellIs" dxfId="1566" priority="14" operator="greaterThanOrEqual">
      <formula>0</formula>
    </cfRule>
  </conditionalFormatting>
  <conditionalFormatting sqref="C17:S17">
    <cfRule type="cellIs" dxfId="1565" priority="5" stopIfTrue="1" operator="lessThanOrEqual">
      <formula>2</formula>
    </cfRule>
    <cfRule type="cellIs" dxfId="1564" priority="6" stopIfTrue="1" operator="between">
      <formula>2</formula>
      <formula>3.999999</formula>
    </cfRule>
    <cfRule type="cellIs" dxfId="1563" priority="7" stopIfTrue="1" operator="greaterThanOrEqual">
      <formula>4</formula>
    </cfRule>
  </conditionalFormatting>
  <conditionalFormatting sqref="C17:S17">
    <cfRule type="cellIs" dxfId="1562" priority="1" operator="equal">
      <formula>4</formula>
    </cfRule>
    <cfRule type="cellIs" dxfId="1561" priority="2" operator="greaterThan">
      <formula>2.51</formula>
    </cfRule>
    <cfRule type="cellIs" dxfId="1560" priority="3" operator="greaterThan">
      <formula>1.51</formula>
    </cfRule>
    <cfRule type="cellIs" dxfId="1559" priority="4" operator="greaterThanOrEqual">
      <formula>0</formula>
    </cfRule>
  </conditionalFormatting>
  <pageMargins left="0.25" right="0.25" top="0.74803149606299202" bottom="0.74803149606299202" header="0.31496062992126" footer="0.31496062992126"/>
  <pageSetup scale="74" orientation="landscape" r:id="rId1"/>
  <headerFooter>
    <oddFooter>&amp;L&amp;"Arial,Regular"&amp;8AE-POS-FR-08-E (Rev 13)
(01-April-2013)&amp;C&amp;"Arial,Regular"&amp;8Johnson Controls, Inc. 
Confidential and Proprietary&amp;R&amp;"Arial,Regular"&amp;8Page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5"/>
  <sheetViews>
    <sheetView workbookViewId="0"/>
  </sheetViews>
  <sheetFormatPr defaultRowHeight="12.75" x14ac:dyDescent="0.2"/>
  <cols>
    <col min="1" max="6" width="9.140625" style="26"/>
    <col min="7" max="7" width="11" style="26" customWidth="1"/>
    <col min="8" max="8" width="19" style="26" customWidth="1"/>
    <col min="9" max="9" width="13.28515625" style="26" customWidth="1"/>
    <col min="10" max="16384" width="9.140625" style="26"/>
  </cols>
  <sheetData>
    <row r="1" spans="1:14" x14ac:dyDescent="0.2">
      <c r="A1" s="81"/>
      <c r="B1" s="81"/>
      <c r="C1" s="81"/>
      <c r="D1" s="81"/>
      <c r="E1" s="81"/>
      <c r="F1" s="81"/>
      <c r="G1" s="81"/>
      <c r="H1" s="81"/>
      <c r="I1" s="81"/>
      <c r="J1" s="81"/>
      <c r="K1" s="81"/>
    </row>
    <row r="2" spans="1:14" ht="20.25" x14ac:dyDescent="0.2">
      <c r="A2" s="81"/>
      <c r="B2" s="81"/>
      <c r="C2" s="81"/>
      <c r="D2" s="82" t="s">
        <v>488</v>
      </c>
      <c r="E2" s="81"/>
      <c r="F2" s="81"/>
      <c r="G2" s="81"/>
      <c r="H2" s="81"/>
      <c r="I2" s="81"/>
      <c r="J2" s="81"/>
      <c r="K2" s="81"/>
    </row>
    <row r="3" spans="1:14" x14ac:dyDescent="0.2">
      <c r="A3" s="81"/>
      <c r="B3" s="81"/>
      <c r="C3" s="81"/>
      <c r="D3" s="81"/>
      <c r="E3" s="81"/>
      <c r="F3" s="81"/>
      <c r="G3" s="81"/>
      <c r="H3" s="81"/>
      <c r="I3" s="81"/>
      <c r="J3" s="81"/>
      <c r="K3" s="81"/>
    </row>
    <row r="4" spans="1:14" x14ac:dyDescent="0.2">
      <c r="A4" s="81"/>
      <c r="B4" s="81"/>
      <c r="C4" s="81"/>
      <c r="D4" s="81"/>
      <c r="E4" s="81"/>
      <c r="F4" s="81"/>
      <c r="G4" s="81"/>
      <c r="H4" s="81"/>
      <c r="I4" s="81"/>
      <c r="J4" s="81"/>
      <c r="K4" s="81"/>
    </row>
    <row r="5" spans="1:14" x14ac:dyDescent="0.2">
      <c r="A5" s="81"/>
      <c r="B5" s="81"/>
      <c r="C5" s="81"/>
      <c r="D5" s="81"/>
      <c r="E5" s="81"/>
      <c r="F5" s="81"/>
      <c r="G5" s="81"/>
      <c r="H5" s="81"/>
      <c r="I5" s="81"/>
      <c r="J5" s="81"/>
      <c r="K5" s="81"/>
      <c r="M5" s="25"/>
    </row>
    <row r="6" spans="1:14" ht="15" customHeight="1" x14ac:dyDescent="0.2">
      <c r="A6" s="350" t="s">
        <v>250</v>
      </c>
      <c r="B6" s="351"/>
      <c r="C6" s="330"/>
      <c r="D6" s="331"/>
      <c r="E6" s="331"/>
      <c r="F6" s="332"/>
      <c r="G6" s="85"/>
      <c r="H6" s="83" t="s">
        <v>285</v>
      </c>
      <c r="I6" s="348">
        <f>(Summary!H4:I4)</f>
        <v>0</v>
      </c>
      <c r="J6" s="348"/>
      <c r="K6" s="348"/>
      <c r="M6" s="25"/>
      <c r="N6" s="25"/>
    </row>
    <row r="7" spans="1:14" x14ac:dyDescent="0.2">
      <c r="A7" s="350" t="s">
        <v>251</v>
      </c>
      <c r="B7" s="351"/>
      <c r="C7" s="330"/>
      <c r="D7" s="332"/>
      <c r="E7" s="84"/>
      <c r="F7" s="85"/>
      <c r="G7" s="85"/>
      <c r="H7" s="83" t="s">
        <v>286</v>
      </c>
      <c r="I7" s="352"/>
      <c r="J7" s="352"/>
      <c r="K7" s="352"/>
      <c r="M7" s="25"/>
      <c r="N7" s="25"/>
    </row>
    <row r="8" spans="1:14" x14ac:dyDescent="0.2">
      <c r="A8" s="350" t="s">
        <v>324</v>
      </c>
      <c r="B8" s="351"/>
      <c r="C8" s="341"/>
      <c r="D8" s="342"/>
      <c r="E8" s="342"/>
      <c r="F8" s="343"/>
      <c r="G8" s="85"/>
      <c r="H8" s="83" t="s">
        <v>253</v>
      </c>
      <c r="I8" s="352"/>
      <c r="J8" s="352"/>
      <c r="K8" s="352"/>
      <c r="M8" s="25"/>
      <c r="N8" s="25"/>
    </row>
    <row r="9" spans="1:14" x14ac:dyDescent="0.2">
      <c r="A9" s="77"/>
      <c r="B9" s="64"/>
      <c r="C9" s="318"/>
      <c r="D9" s="318"/>
      <c r="E9" s="318"/>
      <c r="F9" s="318"/>
      <c r="G9" s="85"/>
      <c r="H9" s="85"/>
      <c r="I9" s="85"/>
      <c r="J9" s="85"/>
      <c r="K9" s="85"/>
      <c r="M9" s="25"/>
      <c r="N9" s="25"/>
    </row>
    <row r="10" spans="1:14" x14ac:dyDescent="0.2">
      <c r="A10" s="77"/>
      <c r="B10" s="65"/>
      <c r="C10" s="318"/>
      <c r="D10" s="318"/>
      <c r="E10" s="318"/>
      <c r="F10" s="318"/>
      <c r="G10" s="85"/>
      <c r="H10" s="85"/>
      <c r="I10" s="85"/>
      <c r="J10" s="85"/>
      <c r="K10" s="85"/>
      <c r="M10" s="25"/>
      <c r="N10" s="25"/>
    </row>
    <row r="11" spans="1:14" x14ac:dyDescent="0.2">
      <c r="A11" s="77"/>
      <c r="B11" s="77"/>
      <c r="C11" s="85"/>
      <c r="D11" s="85"/>
      <c r="E11" s="85"/>
      <c r="F11" s="85"/>
      <c r="G11" s="85"/>
      <c r="H11" s="85"/>
      <c r="I11" s="85"/>
      <c r="J11" s="85"/>
      <c r="K11" s="85"/>
      <c r="M11" s="25"/>
      <c r="N11" s="25"/>
    </row>
    <row r="12" spans="1:14" x14ac:dyDescent="0.2">
      <c r="A12" s="353" t="s">
        <v>287</v>
      </c>
      <c r="B12" s="353"/>
      <c r="C12" s="318"/>
      <c r="D12" s="318"/>
      <c r="E12" s="318"/>
      <c r="F12" s="318"/>
      <c r="G12" s="318"/>
      <c r="H12" s="318"/>
      <c r="I12" s="318"/>
      <c r="J12" s="318"/>
      <c r="K12" s="318"/>
      <c r="M12" s="25"/>
      <c r="N12" s="25"/>
    </row>
    <row r="13" spans="1:14" x14ac:dyDescent="0.2">
      <c r="A13" s="86"/>
      <c r="B13" s="81"/>
      <c r="C13" s="318"/>
      <c r="D13" s="318"/>
      <c r="E13" s="318"/>
      <c r="F13" s="318"/>
      <c r="G13" s="318"/>
      <c r="H13" s="318"/>
      <c r="I13" s="318"/>
      <c r="J13" s="318"/>
      <c r="K13" s="318"/>
      <c r="M13" s="25"/>
      <c r="N13" s="25"/>
    </row>
    <row r="14" spans="1:14" ht="14.25" x14ac:dyDescent="0.2">
      <c r="A14" s="86"/>
      <c r="B14" s="81"/>
      <c r="C14" s="355" t="s">
        <v>477</v>
      </c>
      <c r="D14" s="355"/>
      <c r="E14" s="355"/>
      <c r="F14" s="356"/>
      <c r="G14" s="193"/>
      <c r="H14" s="354" t="s">
        <v>406</v>
      </c>
      <c r="I14" s="355"/>
      <c r="J14" s="356"/>
      <c r="K14" s="193"/>
      <c r="M14" s="25"/>
      <c r="N14" s="25"/>
    </row>
    <row r="15" spans="1:14" x14ac:dyDescent="0.2">
      <c r="A15" s="86"/>
      <c r="B15" s="81"/>
      <c r="C15" s="81"/>
      <c r="D15" s="81"/>
      <c r="E15" s="81"/>
      <c r="F15" s="81"/>
      <c r="G15" s="81"/>
      <c r="H15" s="81"/>
      <c r="I15" s="81"/>
      <c r="J15" s="81"/>
      <c r="K15" s="81"/>
      <c r="M15" s="25"/>
      <c r="N15" s="25"/>
    </row>
    <row r="16" spans="1:14" x14ac:dyDescent="0.2">
      <c r="A16" s="353" t="s">
        <v>288</v>
      </c>
      <c r="B16" s="353"/>
      <c r="C16" s="318"/>
      <c r="D16" s="318"/>
      <c r="E16" s="318"/>
      <c r="F16" s="318"/>
      <c r="G16" s="81"/>
      <c r="H16" s="81"/>
      <c r="I16" s="81"/>
      <c r="J16" s="81"/>
      <c r="K16" s="81"/>
      <c r="M16" s="25"/>
      <c r="N16" s="25"/>
    </row>
    <row r="17" spans="1:14" x14ac:dyDescent="0.2">
      <c r="A17" s="353" t="s">
        <v>289</v>
      </c>
      <c r="B17" s="353"/>
      <c r="C17" s="318"/>
      <c r="D17" s="318"/>
      <c r="E17" s="318"/>
      <c r="F17" s="318"/>
      <c r="G17" s="81"/>
      <c r="H17" s="81"/>
      <c r="I17" s="81"/>
      <c r="J17" s="81"/>
      <c r="K17" s="81"/>
      <c r="M17" s="25"/>
      <c r="N17" s="25"/>
    </row>
    <row r="18" spans="1:14" ht="13.5" thickBot="1" x14ac:dyDescent="0.25">
      <c r="A18" s="87"/>
      <c r="B18" s="87"/>
      <c r="C18" s="87"/>
      <c r="D18" s="87"/>
      <c r="E18" s="87"/>
      <c r="F18" s="87"/>
      <c r="G18" s="87"/>
      <c r="H18" s="87"/>
      <c r="I18" s="87"/>
      <c r="J18" s="87"/>
      <c r="K18" s="87"/>
      <c r="M18" s="25"/>
    </row>
    <row r="19" spans="1:14" s="38" customFormat="1" x14ac:dyDescent="0.2">
      <c r="A19" s="77"/>
      <c r="B19" s="77"/>
      <c r="C19" s="77"/>
      <c r="D19" s="77"/>
      <c r="E19" s="77"/>
      <c r="F19" s="77"/>
      <c r="G19" s="77"/>
      <c r="H19" s="77"/>
      <c r="I19" s="77"/>
      <c r="J19" s="77"/>
      <c r="K19" s="77"/>
      <c r="M19" s="43"/>
    </row>
    <row r="20" spans="1:14" x14ac:dyDescent="0.2">
      <c r="A20" s="88" t="s">
        <v>478</v>
      </c>
      <c r="B20" s="86"/>
      <c r="C20" s="81"/>
      <c r="D20" s="81"/>
      <c r="E20" s="81"/>
      <c r="F20" s="81"/>
      <c r="G20" s="81"/>
      <c r="H20" s="81"/>
      <c r="I20" s="81"/>
      <c r="J20" s="81"/>
      <c r="K20" s="81"/>
    </row>
    <row r="21" spans="1:14" ht="25.5" x14ac:dyDescent="0.2">
      <c r="A21" s="88"/>
      <c r="B21" s="86"/>
      <c r="C21" s="81"/>
      <c r="D21" s="81"/>
      <c r="E21" s="86" t="s">
        <v>301</v>
      </c>
      <c r="F21" s="81"/>
      <c r="G21" s="89" t="s">
        <v>300</v>
      </c>
      <c r="H21" s="83" t="s">
        <v>291</v>
      </c>
      <c r="I21" s="90" t="s">
        <v>252</v>
      </c>
      <c r="J21" s="81"/>
      <c r="K21" s="81"/>
    </row>
    <row r="22" spans="1:14" ht="14.25" x14ac:dyDescent="0.2">
      <c r="A22" s="353" t="s">
        <v>290</v>
      </c>
      <c r="B22" s="353"/>
      <c r="C22" s="353"/>
      <c r="D22" s="357"/>
      <c r="E22" s="193"/>
      <c r="F22" s="91"/>
      <c r="G22" s="39"/>
      <c r="H22" s="83" t="s">
        <v>295</v>
      </c>
      <c r="I22" s="318"/>
      <c r="J22" s="318"/>
      <c r="K22" s="318"/>
    </row>
    <row r="23" spans="1:14" ht="15" customHeight="1" x14ac:dyDescent="0.2">
      <c r="A23" s="353" t="s">
        <v>292</v>
      </c>
      <c r="B23" s="353"/>
      <c r="C23" s="353"/>
      <c r="D23" s="357"/>
      <c r="E23" s="193"/>
      <c r="F23" s="91"/>
      <c r="G23" s="39"/>
      <c r="H23" s="83" t="s">
        <v>296</v>
      </c>
      <c r="I23" s="318"/>
      <c r="J23" s="318"/>
      <c r="K23" s="318"/>
    </row>
    <row r="24" spans="1:14" ht="15" customHeight="1" x14ac:dyDescent="0.2">
      <c r="A24" s="353" t="s">
        <v>294</v>
      </c>
      <c r="B24" s="353"/>
      <c r="C24" s="353"/>
      <c r="D24" s="353"/>
      <c r="E24" s="193"/>
      <c r="F24" s="91"/>
      <c r="G24" s="39"/>
      <c r="H24" s="83" t="s">
        <v>297</v>
      </c>
      <c r="I24" s="318"/>
      <c r="J24" s="318"/>
      <c r="K24" s="318"/>
    </row>
    <row r="25" spans="1:14" ht="15" customHeight="1" x14ac:dyDescent="0.2">
      <c r="A25" s="353" t="s">
        <v>302</v>
      </c>
      <c r="B25" s="353"/>
      <c r="C25" s="353"/>
      <c r="D25" s="353"/>
      <c r="E25" s="193"/>
      <c r="F25" s="91"/>
      <c r="G25" s="39"/>
      <c r="H25" s="83" t="s">
        <v>298</v>
      </c>
      <c r="I25" s="318"/>
      <c r="J25" s="318"/>
      <c r="K25" s="318"/>
    </row>
    <row r="26" spans="1:14" ht="15" customHeight="1" x14ac:dyDescent="0.2">
      <c r="A26" s="353" t="s">
        <v>303</v>
      </c>
      <c r="B26" s="353"/>
      <c r="C26" s="353"/>
      <c r="D26" s="353"/>
      <c r="E26" s="193"/>
      <c r="F26" s="91"/>
      <c r="G26" s="39"/>
      <c r="H26" s="83" t="s">
        <v>299</v>
      </c>
      <c r="I26" s="318"/>
      <c r="J26" s="318"/>
      <c r="K26" s="318"/>
    </row>
    <row r="27" spans="1:14" x14ac:dyDescent="0.2">
      <c r="A27" s="81"/>
      <c r="B27" s="81"/>
      <c r="C27" s="81"/>
      <c r="D27" s="81"/>
      <c r="E27" s="81"/>
      <c r="F27" s="81"/>
      <c r="G27" s="81"/>
      <c r="H27" s="81"/>
      <c r="I27" s="81"/>
      <c r="J27" s="81"/>
      <c r="K27" s="81"/>
    </row>
    <row r="28" spans="1:14" ht="15" customHeight="1" x14ac:dyDescent="0.2">
      <c r="A28" s="353" t="s">
        <v>293</v>
      </c>
      <c r="B28" s="353"/>
      <c r="C28" s="318"/>
      <c r="D28" s="318"/>
      <c r="E28" s="318"/>
      <c r="F28" s="318"/>
      <c r="G28" s="318"/>
      <c r="H28" s="318"/>
      <c r="I28" s="318"/>
      <c r="J28" s="318"/>
      <c r="K28" s="318"/>
    </row>
    <row r="29" spans="1:14" x14ac:dyDescent="0.2">
      <c r="A29" s="81"/>
      <c r="B29" s="81"/>
      <c r="C29" s="318"/>
      <c r="D29" s="318"/>
      <c r="E29" s="318"/>
      <c r="F29" s="318"/>
      <c r="G29" s="318"/>
      <c r="H29" s="318"/>
      <c r="I29" s="318"/>
      <c r="J29" s="318"/>
      <c r="K29" s="318"/>
    </row>
    <row r="30" spans="1:14" x14ac:dyDescent="0.2">
      <c r="A30" s="81"/>
      <c r="B30" s="81"/>
      <c r="C30" s="318"/>
      <c r="D30" s="318"/>
      <c r="E30" s="318"/>
      <c r="F30" s="318"/>
      <c r="G30" s="318"/>
      <c r="H30" s="318"/>
      <c r="I30" s="318"/>
      <c r="J30" s="318"/>
      <c r="K30" s="318"/>
    </row>
    <row r="31" spans="1:14" x14ac:dyDescent="0.2">
      <c r="A31" s="81"/>
      <c r="B31" s="81"/>
      <c r="C31" s="318"/>
      <c r="D31" s="318"/>
      <c r="E31" s="318"/>
      <c r="F31" s="318"/>
      <c r="G31" s="318"/>
      <c r="H31" s="318"/>
      <c r="I31" s="318"/>
      <c r="J31" s="318"/>
      <c r="K31" s="318"/>
    </row>
    <row r="32" spans="1:14" ht="13.5" thickBot="1" x14ac:dyDescent="0.25">
      <c r="A32" s="87"/>
      <c r="B32" s="87"/>
      <c r="C32" s="87"/>
      <c r="D32" s="87"/>
      <c r="E32" s="87"/>
      <c r="F32" s="87"/>
      <c r="G32" s="87"/>
      <c r="H32" s="87"/>
      <c r="I32" s="87"/>
      <c r="J32" s="87"/>
      <c r="K32" s="87"/>
    </row>
    <row r="33" spans="1:11" x14ac:dyDescent="0.2">
      <c r="A33" s="77"/>
      <c r="B33" s="77"/>
      <c r="C33" s="77"/>
      <c r="D33" s="77"/>
      <c r="E33" s="77"/>
      <c r="F33" s="77"/>
      <c r="G33" s="77"/>
      <c r="H33" s="77"/>
      <c r="I33" s="77"/>
      <c r="J33" s="77"/>
      <c r="K33" s="77"/>
    </row>
    <row r="34" spans="1:11" x14ac:dyDescent="0.2">
      <c r="A34" s="88" t="s">
        <v>311</v>
      </c>
      <c r="B34" s="81"/>
      <c r="C34" s="81"/>
      <c r="D34" s="81"/>
      <c r="E34" s="81"/>
      <c r="F34" s="81"/>
      <c r="G34" s="81"/>
      <c r="H34" s="81"/>
      <c r="I34" s="81"/>
      <c r="J34" s="81"/>
      <c r="K34" s="81"/>
    </row>
    <row r="35" spans="1:11" ht="25.5" x14ac:dyDescent="0.2">
      <c r="A35" s="92" t="s">
        <v>304</v>
      </c>
      <c r="B35" s="92"/>
      <c r="C35" s="92"/>
      <c r="D35" s="92"/>
      <c r="E35" s="86" t="s">
        <v>301</v>
      </c>
      <c r="F35" s="81"/>
      <c r="G35" s="89" t="s">
        <v>300</v>
      </c>
      <c r="H35" s="90" t="s">
        <v>489</v>
      </c>
      <c r="I35" s="90" t="s">
        <v>252</v>
      </c>
      <c r="J35" s="81"/>
      <c r="K35" s="81"/>
    </row>
    <row r="36" spans="1:11" ht="33.75" customHeight="1" x14ac:dyDescent="0.2">
      <c r="A36" s="358" t="s">
        <v>305</v>
      </c>
      <c r="B36" s="358"/>
      <c r="C36" s="358"/>
      <c r="D36" s="358"/>
      <c r="E36" s="193"/>
      <c r="F36" s="91"/>
      <c r="G36" s="39"/>
      <c r="H36" s="93" t="s">
        <v>306</v>
      </c>
      <c r="I36" s="359"/>
      <c r="J36" s="360"/>
      <c r="K36" s="361"/>
    </row>
    <row r="37" spans="1:11" ht="57.75" customHeight="1" x14ac:dyDescent="0.2">
      <c r="A37" s="358" t="s">
        <v>309</v>
      </c>
      <c r="B37" s="358"/>
      <c r="C37" s="358"/>
      <c r="D37" s="358"/>
      <c r="E37" s="193"/>
      <c r="F37" s="91"/>
      <c r="G37" s="39"/>
      <c r="H37" s="209" t="s">
        <v>480</v>
      </c>
      <c r="I37" s="359"/>
      <c r="J37" s="360"/>
      <c r="K37" s="361"/>
    </row>
    <row r="38" spans="1:11" ht="33" customHeight="1" x14ac:dyDescent="0.2">
      <c r="A38" s="358" t="s">
        <v>308</v>
      </c>
      <c r="B38" s="358"/>
      <c r="C38" s="358"/>
      <c r="D38" s="358"/>
      <c r="E38" s="193"/>
      <c r="F38" s="91"/>
      <c r="G38" s="39"/>
      <c r="H38" s="209" t="s">
        <v>479</v>
      </c>
      <c r="I38" s="359"/>
      <c r="J38" s="360"/>
      <c r="K38" s="361"/>
    </row>
    <row r="39" spans="1:11" ht="32.25" customHeight="1" x14ac:dyDescent="0.2">
      <c r="A39" s="358" t="s">
        <v>307</v>
      </c>
      <c r="B39" s="358"/>
      <c r="C39" s="358"/>
      <c r="D39" s="358"/>
      <c r="E39" s="193"/>
      <c r="F39" s="91"/>
      <c r="G39" s="39"/>
      <c r="H39" s="93" t="s">
        <v>310</v>
      </c>
      <c r="I39" s="359"/>
      <c r="J39" s="360"/>
      <c r="K39" s="361"/>
    </row>
    <row r="40" spans="1:11" x14ac:dyDescent="0.2">
      <c r="A40" s="81"/>
      <c r="B40" s="81"/>
      <c r="C40" s="81"/>
      <c r="D40" s="81"/>
      <c r="E40" s="81"/>
      <c r="F40" s="81"/>
      <c r="G40" s="81"/>
      <c r="H40" s="81"/>
      <c r="I40" s="81"/>
      <c r="J40" s="81"/>
      <c r="K40" s="81"/>
    </row>
    <row r="41" spans="1:11" ht="15" customHeight="1" x14ac:dyDescent="0.2">
      <c r="A41" s="353" t="s">
        <v>293</v>
      </c>
      <c r="B41" s="353"/>
      <c r="C41" s="318"/>
      <c r="D41" s="318"/>
      <c r="E41" s="318"/>
      <c r="F41" s="318"/>
      <c r="G41" s="318"/>
      <c r="H41" s="318"/>
      <c r="I41" s="318"/>
      <c r="J41" s="318"/>
      <c r="K41" s="318"/>
    </row>
    <row r="42" spans="1:11" x14ac:dyDescent="0.2">
      <c r="A42" s="81"/>
      <c r="B42" s="81"/>
      <c r="C42" s="318"/>
      <c r="D42" s="318"/>
      <c r="E42" s="318"/>
      <c r="F42" s="318"/>
      <c r="G42" s="318"/>
      <c r="H42" s="318"/>
      <c r="I42" s="318"/>
      <c r="J42" s="318"/>
      <c r="K42" s="318"/>
    </row>
    <row r="43" spans="1:11" x14ac:dyDescent="0.2">
      <c r="A43" s="81"/>
      <c r="B43" s="81"/>
      <c r="C43" s="318"/>
      <c r="D43" s="318"/>
      <c r="E43" s="318"/>
      <c r="F43" s="318"/>
      <c r="G43" s="318"/>
      <c r="H43" s="318"/>
      <c r="I43" s="318"/>
      <c r="J43" s="318"/>
      <c r="K43" s="318"/>
    </row>
    <row r="44" spans="1:11" x14ac:dyDescent="0.2">
      <c r="A44" s="81"/>
      <c r="B44" s="81"/>
      <c r="C44" s="318"/>
      <c r="D44" s="318"/>
      <c r="E44" s="318"/>
      <c r="F44" s="318"/>
      <c r="G44" s="318"/>
      <c r="H44" s="318"/>
      <c r="I44" s="318"/>
      <c r="J44" s="318"/>
      <c r="K44" s="318"/>
    </row>
    <row r="45" spans="1:11" ht="13.5" thickBot="1" x14ac:dyDescent="0.25">
      <c r="A45" s="87"/>
      <c r="B45" s="87"/>
      <c r="C45" s="87"/>
      <c r="D45" s="87"/>
      <c r="E45" s="87"/>
      <c r="F45" s="87"/>
      <c r="G45" s="87"/>
      <c r="H45" s="87"/>
      <c r="I45" s="87"/>
      <c r="J45" s="87"/>
      <c r="K45" s="87"/>
    </row>
    <row r="46" spans="1:11" x14ac:dyDescent="0.2">
      <c r="A46" s="81"/>
      <c r="B46" s="81"/>
      <c r="C46" s="81"/>
      <c r="D46" s="81"/>
      <c r="E46" s="81"/>
      <c r="F46" s="81"/>
      <c r="G46" s="81"/>
      <c r="H46" s="81"/>
      <c r="I46" s="81"/>
      <c r="J46" s="81"/>
      <c r="K46" s="81"/>
    </row>
    <row r="47" spans="1:11" ht="14.25" x14ac:dyDescent="0.2">
      <c r="A47" s="81"/>
      <c r="B47" s="358" t="s">
        <v>409</v>
      </c>
      <c r="C47" s="358"/>
      <c r="D47" s="81"/>
      <c r="E47" s="83" t="s">
        <v>315</v>
      </c>
      <c r="F47" s="193"/>
      <c r="G47" s="81"/>
      <c r="H47" s="81"/>
      <c r="I47" s="83" t="s">
        <v>316</v>
      </c>
      <c r="J47" s="193"/>
      <c r="K47" s="81"/>
    </row>
    <row r="48" spans="1:11" x14ac:dyDescent="0.2">
      <c r="A48" s="81"/>
      <c r="B48" s="358"/>
      <c r="C48" s="358"/>
      <c r="D48" s="81"/>
      <c r="E48" s="81"/>
      <c r="F48" s="81"/>
      <c r="G48" s="81"/>
      <c r="H48" s="81"/>
      <c r="I48" s="81"/>
      <c r="J48" s="81"/>
      <c r="K48" s="81"/>
    </row>
    <row r="49" spans="1:11" x14ac:dyDescent="0.2">
      <c r="A49" s="81"/>
      <c r="B49" s="81"/>
      <c r="C49" s="86"/>
      <c r="D49" s="86"/>
      <c r="E49" s="86" t="s">
        <v>252</v>
      </c>
      <c r="F49" s="86"/>
      <c r="G49" s="86"/>
      <c r="H49" s="89" t="s">
        <v>300</v>
      </c>
      <c r="I49" s="86" t="s">
        <v>314</v>
      </c>
      <c r="J49" s="81"/>
      <c r="K49" s="81"/>
    </row>
    <row r="50" spans="1:11" s="23" customFormat="1" ht="30.75" customHeight="1" x14ac:dyDescent="0.25">
      <c r="A50" s="70"/>
      <c r="B50" s="365" t="s">
        <v>410</v>
      </c>
      <c r="C50" s="365"/>
      <c r="D50" s="366"/>
      <c r="E50" s="349"/>
      <c r="F50" s="349"/>
      <c r="G50" s="349"/>
      <c r="H50" s="192"/>
      <c r="I50" s="349"/>
      <c r="J50" s="349"/>
      <c r="K50" s="349"/>
    </row>
    <row r="51" spans="1:11" x14ac:dyDescent="0.2">
      <c r="A51" s="81"/>
      <c r="B51" s="81"/>
      <c r="C51" s="81"/>
      <c r="D51" s="81"/>
      <c r="E51" s="81"/>
      <c r="F51" s="81"/>
      <c r="G51" s="81"/>
      <c r="H51" s="81"/>
      <c r="I51" s="81"/>
      <c r="J51" s="81"/>
      <c r="K51" s="81"/>
    </row>
    <row r="52" spans="1:11" x14ac:dyDescent="0.2">
      <c r="A52" s="81"/>
      <c r="B52" s="81"/>
      <c r="C52" s="86"/>
      <c r="D52" s="86"/>
      <c r="E52" s="86" t="s">
        <v>252</v>
      </c>
      <c r="F52" s="86"/>
      <c r="G52" s="86"/>
      <c r="H52" s="89" t="s">
        <v>300</v>
      </c>
      <c r="I52" s="86" t="s">
        <v>314</v>
      </c>
      <c r="J52" s="81"/>
      <c r="K52" s="81"/>
    </row>
    <row r="53" spans="1:11" s="23" customFormat="1" ht="30.75" customHeight="1" x14ac:dyDescent="0.25">
      <c r="A53" s="70"/>
      <c r="B53" s="365" t="s">
        <v>408</v>
      </c>
      <c r="C53" s="365"/>
      <c r="D53" s="366"/>
      <c r="E53" s="349"/>
      <c r="F53" s="349"/>
      <c r="G53" s="349"/>
      <c r="H53" s="192"/>
      <c r="I53" s="349"/>
      <c r="J53" s="349"/>
      <c r="K53" s="349"/>
    </row>
    <row r="54" spans="1:11" ht="13.5" thickBot="1" x14ac:dyDescent="0.25">
      <c r="A54" s="87"/>
      <c r="B54" s="87"/>
      <c r="C54" s="87"/>
      <c r="D54" s="87"/>
      <c r="E54" s="87"/>
      <c r="F54" s="87"/>
      <c r="G54" s="87"/>
      <c r="H54" s="87"/>
      <c r="I54" s="87"/>
      <c r="J54" s="87"/>
      <c r="K54" s="87"/>
    </row>
    <row r="56" spans="1:11" ht="14.25" x14ac:dyDescent="0.2">
      <c r="B56" s="364" t="s">
        <v>409</v>
      </c>
      <c r="C56" s="364"/>
      <c r="E56" s="41" t="s">
        <v>315</v>
      </c>
      <c r="F56" s="193"/>
      <c r="I56" s="41" t="s">
        <v>316</v>
      </c>
      <c r="J56" s="193"/>
    </row>
    <row r="57" spans="1:11" x14ac:dyDescent="0.2">
      <c r="B57" s="364"/>
      <c r="C57" s="364"/>
    </row>
    <row r="58" spans="1:11" x14ac:dyDescent="0.2">
      <c r="C58" s="40"/>
      <c r="D58" s="40"/>
      <c r="E58" s="40" t="s">
        <v>252</v>
      </c>
      <c r="F58" s="40"/>
      <c r="G58" s="40"/>
      <c r="H58" s="42" t="s">
        <v>300</v>
      </c>
      <c r="I58" s="40" t="s">
        <v>314</v>
      </c>
    </row>
    <row r="59" spans="1:11" s="23" customFormat="1" ht="30.75" customHeight="1" x14ac:dyDescent="0.25">
      <c r="B59" s="362" t="s">
        <v>312</v>
      </c>
      <c r="C59" s="362"/>
      <c r="D59" s="363"/>
      <c r="E59" s="349"/>
      <c r="F59" s="349"/>
      <c r="G59" s="349"/>
      <c r="H59" s="192"/>
      <c r="I59" s="349"/>
      <c r="J59" s="349"/>
      <c r="K59" s="349"/>
    </row>
    <row r="60" spans="1:11" ht="13.5" thickBot="1" x14ac:dyDescent="0.25">
      <c r="A60" s="44"/>
      <c r="B60" s="44"/>
      <c r="C60" s="44"/>
      <c r="D60" s="44"/>
      <c r="E60" s="44"/>
      <c r="F60" s="44"/>
      <c r="G60" s="44"/>
      <c r="H60" s="44"/>
      <c r="I60" s="44"/>
      <c r="J60" s="44"/>
      <c r="K60" s="44"/>
    </row>
    <row r="62" spans="1:11" ht="14.25" x14ac:dyDescent="0.2">
      <c r="B62" s="364" t="s">
        <v>407</v>
      </c>
      <c r="C62" s="364"/>
      <c r="D62" s="364"/>
      <c r="E62" s="41" t="s">
        <v>315</v>
      </c>
      <c r="F62" s="193"/>
      <c r="I62" s="41" t="s">
        <v>316</v>
      </c>
      <c r="J62" s="193"/>
    </row>
    <row r="63" spans="1:11" x14ac:dyDescent="0.2">
      <c r="B63" s="364"/>
      <c r="C63" s="364"/>
      <c r="D63" s="364"/>
      <c r="E63" s="40"/>
      <c r="F63" s="40"/>
      <c r="G63" s="40"/>
      <c r="H63" s="40"/>
      <c r="I63" s="40"/>
    </row>
    <row r="64" spans="1:11" x14ac:dyDescent="0.2">
      <c r="C64" s="40"/>
      <c r="D64" s="40"/>
      <c r="E64" s="40" t="s">
        <v>252</v>
      </c>
      <c r="F64" s="40"/>
      <c r="G64" s="40"/>
      <c r="H64" s="42" t="s">
        <v>300</v>
      </c>
      <c r="I64" s="40" t="s">
        <v>314</v>
      </c>
    </row>
    <row r="65" spans="2:11" s="23" customFormat="1" ht="30.75" customHeight="1" x14ac:dyDescent="0.25">
      <c r="B65" s="362" t="s">
        <v>313</v>
      </c>
      <c r="C65" s="362"/>
      <c r="D65" s="363"/>
      <c r="E65" s="349"/>
      <c r="F65" s="349"/>
      <c r="G65" s="349"/>
      <c r="H65" s="192"/>
      <c r="I65" s="349"/>
      <c r="J65" s="349"/>
      <c r="K65" s="349"/>
    </row>
  </sheetData>
  <sheetProtection password="CD72" sheet="1" objects="1" scenarios="1"/>
  <mergeCells count="63">
    <mergeCell ref="C42:K42"/>
    <mergeCell ref="C43:K43"/>
    <mergeCell ref="C44:K44"/>
    <mergeCell ref="E59:G59"/>
    <mergeCell ref="E65:G65"/>
    <mergeCell ref="I59:K59"/>
    <mergeCell ref="I65:K65"/>
    <mergeCell ref="B59:D59"/>
    <mergeCell ref="B65:D65"/>
    <mergeCell ref="B56:C57"/>
    <mergeCell ref="B62:D63"/>
    <mergeCell ref="B53:D53"/>
    <mergeCell ref="B47:C48"/>
    <mergeCell ref="E53:G53"/>
    <mergeCell ref="I53:K53"/>
    <mergeCell ref="B50:D50"/>
    <mergeCell ref="A41:B41"/>
    <mergeCell ref="C41:K41"/>
    <mergeCell ref="A36:D36"/>
    <mergeCell ref="A37:D37"/>
    <mergeCell ref="A38:D38"/>
    <mergeCell ref="A39:D39"/>
    <mergeCell ref="I36:K36"/>
    <mergeCell ref="I37:K37"/>
    <mergeCell ref="I38:K38"/>
    <mergeCell ref="I39:K39"/>
    <mergeCell ref="C31:K31"/>
    <mergeCell ref="A25:D25"/>
    <mergeCell ref="A26:D26"/>
    <mergeCell ref="A17:B17"/>
    <mergeCell ref="C17:F17"/>
    <mergeCell ref="A22:D22"/>
    <mergeCell ref="A23:D23"/>
    <mergeCell ref="I25:K25"/>
    <mergeCell ref="I26:K26"/>
    <mergeCell ref="A28:B28"/>
    <mergeCell ref="C28:K28"/>
    <mergeCell ref="C29:K29"/>
    <mergeCell ref="C30:K30"/>
    <mergeCell ref="C13:K13"/>
    <mergeCell ref="C16:F16"/>
    <mergeCell ref="H14:J14"/>
    <mergeCell ref="C14:F14"/>
    <mergeCell ref="A24:D24"/>
    <mergeCell ref="I22:K22"/>
    <mergeCell ref="I23:K23"/>
    <mergeCell ref="I24:K24"/>
    <mergeCell ref="I6:K6"/>
    <mergeCell ref="E50:G50"/>
    <mergeCell ref="I50:K50"/>
    <mergeCell ref="A6:B6"/>
    <mergeCell ref="A7:B7"/>
    <mergeCell ref="A8:B8"/>
    <mergeCell ref="I7:K7"/>
    <mergeCell ref="I8:K8"/>
    <mergeCell ref="C6:F6"/>
    <mergeCell ref="C7:D7"/>
    <mergeCell ref="C8:F8"/>
    <mergeCell ref="C9:F9"/>
    <mergeCell ref="C10:F10"/>
    <mergeCell ref="A12:B12"/>
    <mergeCell ref="A16:B16"/>
    <mergeCell ref="C12:K12"/>
  </mergeCells>
  <printOptions horizontalCentered="1"/>
  <pageMargins left="0.25" right="0.25" top="0.74803149606299202" bottom="0.74803149606299202" header="0.31496062992126" footer="0.31496062992126"/>
  <pageSetup scale="66" orientation="portrait" r:id="rId1"/>
  <headerFooter>
    <oddFooter>&amp;L&amp;"Arial,Regular"&amp;8AE-POS-FR-08-E (Rev 13)
(01-April-2013)&amp;C&amp;"Arial,Regular"&amp;8Johnson Controls, Inc. 
Confidential and Proprietary&amp;R&amp;"Arial,Regular"&amp;8Page &amp;P of &amp;N</oddFooter>
  </headerFooter>
  <ignoredErrors>
    <ignoredError sqref="I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Settings!$B$2:$B$3</xm:f>
          </x14:formula1>
          <xm:sqref>E22:E26 E36:E39 F47 J47 F56 J56 F62 J62 G14 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00B5"/>
    <pageSetUpPr fitToPage="1"/>
  </sheetPr>
  <dimension ref="A1:D34"/>
  <sheetViews>
    <sheetView zoomScaleNormal="100" workbookViewId="0"/>
  </sheetViews>
  <sheetFormatPr defaultRowHeight="12.75" x14ac:dyDescent="0.2"/>
  <cols>
    <col min="1" max="1" width="2.7109375" style="167" customWidth="1"/>
    <col min="2" max="2" width="100.7109375" style="167" customWidth="1"/>
    <col min="3" max="3" width="7.140625" style="187" customWidth="1"/>
    <col min="4" max="4" width="8.140625" style="167" customWidth="1"/>
    <col min="5" max="5" width="9.140625" style="167" customWidth="1"/>
    <col min="6" max="6" width="12" style="167" customWidth="1"/>
    <col min="7" max="16384" width="9.140625" style="167"/>
  </cols>
  <sheetData>
    <row r="1" spans="1:4" x14ac:dyDescent="0.2">
      <c r="A1" s="163"/>
      <c r="B1" s="164"/>
      <c r="C1" s="165"/>
      <c r="D1" s="166"/>
    </row>
    <row r="2" spans="1:4" ht="18" x14ac:dyDescent="0.25">
      <c r="A2" s="168"/>
      <c r="B2" s="367" t="s">
        <v>421</v>
      </c>
      <c r="C2" s="367"/>
      <c r="D2" s="169"/>
    </row>
    <row r="3" spans="1:4" ht="15.75" x14ac:dyDescent="0.25">
      <c r="A3" s="168"/>
      <c r="B3" s="170"/>
      <c r="C3" s="170"/>
      <c r="D3" s="169"/>
    </row>
    <row r="4" spans="1:4" ht="15.75" x14ac:dyDescent="0.25">
      <c r="A4" s="168"/>
      <c r="B4" s="171" t="s">
        <v>422</v>
      </c>
      <c r="C4" s="172" t="s">
        <v>423</v>
      </c>
      <c r="D4" s="173"/>
    </row>
    <row r="5" spans="1:4" ht="40.15" customHeight="1" x14ac:dyDescent="0.2">
      <c r="A5" s="168"/>
      <c r="B5" s="174" t="s">
        <v>487</v>
      </c>
      <c r="C5" s="175">
        <v>1</v>
      </c>
      <c r="D5" s="176"/>
    </row>
    <row r="6" spans="1:4" x14ac:dyDescent="0.2">
      <c r="A6" s="168"/>
      <c r="B6" s="177"/>
      <c r="C6" s="178"/>
      <c r="D6" s="176"/>
    </row>
    <row r="7" spans="1:4" ht="52.5" customHeight="1" x14ac:dyDescent="0.2">
      <c r="A7" s="168"/>
      <c r="B7" s="174" t="s">
        <v>424</v>
      </c>
      <c r="C7" s="179">
        <v>2</v>
      </c>
      <c r="D7" s="176"/>
    </row>
    <row r="8" spans="1:4" x14ac:dyDescent="0.2">
      <c r="A8" s="168"/>
      <c r="B8" s="177"/>
      <c r="C8" s="178"/>
      <c r="D8" s="176"/>
    </row>
    <row r="9" spans="1:4" ht="40.15" customHeight="1" x14ac:dyDescent="0.2">
      <c r="A9" s="168"/>
      <c r="B9" s="180" t="s">
        <v>425</v>
      </c>
      <c r="C9" s="181">
        <v>3</v>
      </c>
      <c r="D9" s="176"/>
    </row>
    <row r="10" spans="1:4" x14ac:dyDescent="0.2">
      <c r="A10" s="168"/>
      <c r="B10" s="177"/>
      <c r="C10" s="178"/>
      <c r="D10" s="169"/>
    </row>
    <row r="11" spans="1:4" ht="52.15" customHeight="1" x14ac:dyDescent="0.2">
      <c r="A11" s="168"/>
      <c r="B11" s="180" t="s">
        <v>426</v>
      </c>
      <c r="C11" s="188">
        <v>4</v>
      </c>
      <c r="D11" s="176"/>
    </row>
    <row r="12" spans="1:4" x14ac:dyDescent="0.2">
      <c r="A12" s="168"/>
      <c r="B12" s="177"/>
      <c r="C12" s="178"/>
      <c r="D12" s="169"/>
    </row>
    <row r="13" spans="1:4" ht="71.25" customHeight="1" x14ac:dyDescent="0.2">
      <c r="A13" s="168"/>
      <c r="B13" s="174" t="s">
        <v>427</v>
      </c>
      <c r="C13" s="182" t="s">
        <v>279</v>
      </c>
      <c r="D13" s="169"/>
    </row>
    <row r="14" spans="1:4" ht="13.5" thickBot="1" x14ac:dyDescent="0.25">
      <c r="A14" s="183"/>
      <c r="B14" s="184"/>
      <c r="C14" s="185"/>
      <c r="D14" s="186"/>
    </row>
    <row r="15" spans="1:4" ht="13.5" thickBot="1" x14ac:dyDescent="0.25"/>
    <row r="16" spans="1:4" x14ac:dyDescent="0.2">
      <c r="A16" s="196"/>
      <c r="B16" s="197"/>
      <c r="C16" s="198"/>
      <c r="D16" s="199"/>
    </row>
    <row r="17" spans="1:4" ht="15.75" x14ac:dyDescent="0.25">
      <c r="A17" s="200"/>
      <c r="B17" s="171" t="s">
        <v>466</v>
      </c>
      <c r="C17" s="201"/>
      <c r="D17" s="202"/>
    </row>
    <row r="18" spans="1:4" x14ac:dyDescent="0.2">
      <c r="A18" s="200"/>
      <c r="B18" s="203"/>
      <c r="C18" s="201"/>
      <c r="D18" s="202"/>
    </row>
    <row r="19" spans="1:4" x14ac:dyDescent="0.2">
      <c r="A19" s="200"/>
      <c r="B19" s="368" t="s">
        <v>486</v>
      </c>
      <c r="C19" s="201"/>
      <c r="D19" s="202"/>
    </row>
    <row r="20" spans="1:4" x14ac:dyDescent="0.2">
      <c r="A20" s="200"/>
      <c r="B20" s="368"/>
      <c r="C20" s="201"/>
      <c r="D20" s="202"/>
    </row>
    <row r="21" spans="1:4" x14ac:dyDescent="0.2">
      <c r="A21" s="200"/>
      <c r="B21" s="369" t="s">
        <v>463</v>
      </c>
      <c r="C21" s="201"/>
      <c r="D21" s="202"/>
    </row>
    <row r="22" spans="1:4" x14ac:dyDescent="0.2">
      <c r="A22" s="200"/>
      <c r="B22" s="369"/>
      <c r="C22" s="201"/>
      <c r="D22" s="202"/>
    </row>
    <row r="23" spans="1:4" x14ac:dyDescent="0.2">
      <c r="A23" s="200"/>
      <c r="B23" s="370" t="s">
        <v>467</v>
      </c>
      <c r="C23" s="201"/>
      <c r="D23" s="202"/>
    </row>
    <row r="24" spans="1:4" x14ac:dyDescent="0.2">
      <c r="A24" s="200"/>
      <c r="B24" s="370"/>
      <c r="C24" s="201"/>
      <c r="D24" s="202"/>
    </row>
    <row r="25" spans="1:4" x14ac:dyDescent="0.2">
      <c r="A25" s="200"/>
      <c r="B25" s="203"/>
      <c r="C25" s="201"/>
      <c r="D25" s="202"/>
    </row>
    <row r="26" spans="1:4" x14ac:dyDescent="0.2">
      <c r="A26" s="200"/>
      <c r="B26" s="203"/>
      <c r="C26" s="201"/>
      <c r="D26" s="202"/>
    </row>
    <row r="27" spans="1:4" x14ac:dyDescent="0.2">
      <c r="A27" s="200"/>
      <c r="B27" s="203"/>
      <c r="C27" s="201"/>
      <c r="D27" s="202"/>
    </row>
    <row r="28" spans="1:4" x14ac:dyDescent="0.2">
      <c r="A28" s="200"/>
      <c r="B28" s="203"/>
      <c r="C28" s="201"/>
      <c r="D28" s="202"/>
    </row>
    <row r="29" spans="1:4" x14ac:dyDescent="0.2">
      <c r="A29" s="200"/>
      <c r="B29" s="203"/>
      <c r="C29" s="201"/>
      <c r="D29" s="202"/>
    </row>
    <row r="30" spans="1:4" x14ac:dyDescent="0.2">
      <c r="A30" s="200"/>
      <c r="B30" s="203"/>
      <c r="C30" s="201"/>
      <c r="D30" s="202"/>
    </row>
    <row r="31" spans="1:4" x14ac:dyDescent="0.2">
      <c r="A31" s="200"/>
      <c r="B31" s="203"/>
      <c r="C31" s="201"/>
      <c r="D31" s="202"/>
    </row>
    <row r="32" spans="1:4" x14ac:dyDescent="0.2">
      <c r="A32" s="200"/>
      <c r="B32" s="203"/>
      <c r="C32" s="201"/>
      <c r="D32" s="202"/>
    </row>
    <row r="33" spans="1:4" x14ac:dyDescent="0.2">
      <c r="A33" s="200"/>
      <c r="B33" s="203"/>
      <c r="C33" s="201"/>
      <c r="D33" s="202"/>
    </row>
    <row r="34" spans="1:4" ht="13.5" thickBot="1" x14ac:dyDescent="0.25">
      <c r="A34" s="204"/>
      <c r="B34" s="205"/>
      <c r="C34" s="185"/>
      <c r="D34" s="206"/>
    </row>
  </sheetData>
  <sheetProtection password="CD72" sheet="1" objects="1" scenarios="1"/>
  <mergeCells count="4">
    <mergeCell ref="B2:C2"/>
    <mergeCell ref="B19:B20"/>
    <mergeCell ref="B21:B22"/>
    <mergeCell ref="B23:B24"/>
  </mergeCells>
  <printOptions horizontalCentered="1"/>
  <pageMargins left="0.74803149606299202" right="0.74803149606299202" top="0.98425196850393704" bottom="0.98425196850393704" header="0.511811023622047" footer="0.511811023622047"/>
  <pageSetup scale="75" fitToHeight="0" orientation="portrait" r:id="rId1"/>
  <headerFooter alignWithMargins="0">
    <oddFooter>&amp;L&amp;"Arial,Regular"&amp;8AE-POS-FR-08-E (Rev 13)
(01-April-2013)&amp;C&amp;"Arial,Regular"&amp;8Johnson Controls, Inc. 
Confidential and Proprietary&amp;R&amp;"Arial,Regular"&amp;8Page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33"/>
  <sheetViews>
    <sheetView view="pageBreakPreview" zoomScaleNormal="70" zoomScaleSheetLayoutView="100" workbookViewId="0"/>
  </sheetViews>
  <sheetFormatPr defaultRowHeight="14.25" x14ac:dyDescent="0.2"/>
  <cols>
    <col min="1" max="1" width="9.7109375" style="8" customWidth="1"/>
    <col min="2" max="2" width="28.7109375" style="8" customWidth="1"/>
    <col min="3" max="3" width="66.7109375" style="8" customWidth="1"/>
    <col min="4" max="4" width="12.7109375" style="157" customWidth="1"/>
    <col min="5" max="5" width="66.7109375" style="155" customWidth="1"/>
    <col min="6" max="6" width="12.7109375" style="33" customWidth="1"/>
    <col min="7" max="16384" width="9.140625" style="8"/>
  </cols>
  <sheetData>
    <row r="1" spans="1:7" ht="31.5" customHeight="1" x14ac:dyDescent="0.2">
      <c r="A1" s="61"/>
      <c r="B1" s="94" t="s">
        <v>242</v>
      </c>
      <c r="C1" s="95"/>
      <c r="D1" s="96" t="s">
        <v>276</v>
      </c>
      <c r="E1" s="98"/>
      <c r="F1" s="98"/>
    </row>
    <row r="2" spans="1:7" s="6" customFormat="1" x14ac:dyDescent="0.2">
      <c r="A2" s="99" t="s">
        <v>111</v>
      </c>
      <c r="B2" s="100"/>
      <c r="C2" s="100"/>
      <c r="D2" s="123"/>
      <c r="E2" s="123"/>
      <c r="F2" s="102"/>
    </row>
    <row r="3" spans="1:7" s="14" customFormat="1" ht="15" x14ac:dyDescent="0.25">
      <c r="A3" s="103" t="s">
        <v>13</v>
      </c>
      <c r="B3" s="104" t="s">
        <v>14</v>
      </c>
      <c r="C3" s="105" t="s">
        <v>0</v>
      </c>
      <c r="D3" s="120" t="s">
        <v>1</v>
      </c>
      <c r="E3" s="120" t="s">
        <v>332</v>
      </c>
      <c r="F3" s="105" t="s">
        <v>240</v>
      </c>
    </row>
    <row r="4" spans="1:7" s="6" customFormat="1" ht="25.5" x14ac:dyDescent="0.2">
      <c r="A4" s="106" t="s">
        <v>16</v>
      </c>
      <c r="B4" s="371" t="s">
        <v>483</v>
      </c>
      <c r="C4" s="107" t="s">
        <v>325</v>
      </c>
      <c r="D4" s="151"/>
      <c r="E4" s="152"/>
      <c r="F4" s="119"/>
    </row>
    <row r="5" spans="1:7" s="6" customFormat="1" x14ac:dyDescent="0.2">
      <c r="A5" s="108"/>
      <c r="B5" s="372"/>
      <c r="C5" s="107" t="s">
        <v>326</v>
      </c>
      <c r="D5" s="151"/>
      <c r="E5" s="152"/>
      <c r="F5" s="119"/>
    </row>
    <row r="6" spans="1:7" s="6" customFormat="1" ht="25.5" x14ac:dyDescent="0.2">
      <c r="A6" s="108"/>
      <c r="B6" s="372"/>
      <c r="C6" s="107" t="s">
        <v>327</v>
      </c>
      <c r="D6" s="151"/>
      <c r="E6" s="152"/>
      <c r="F6" s="119"/>
    </row>
    <row r="7" spans="1:7" s="6" customFormat="1" x14ac:dyDescent="0.2">
      <c r="A7" s="108"/>
      <c r="B7" s="372"/>
      <c r="C7" s="107" t="s">
        <v>170</v>
      </c>
      <c r="D7" s="151"/>
      <c r="E7" s="152"/>
      <c r="F7" s="119"/>
    </row>
    <row r="8" spans="1:7" s="6" customFormat="1" x14ac:dyDescent="0.2">
      <c r="A8" s="108"/>
      <c r="B8" s="372"/>
      <c r="C8" s="107" t="s">
        <v>171</v>
      </c>
      <c r="D8" s="151"/>
      <c r="E8" s="152"/>
      <c r="F8" s="119"/>
    </row>
    <row r="9" spans="1:7" s="6" customFormat="1" x14ac:dyDescent="0.2">
      <c r="A9" s="109"/>
      <c r="B9" s="373"/>
      <c r="C9" s="107" t="s">
        <v>328</v>
      </c>
      <c r="D9" s="151"/>
      <c r="E9" s="152"/>
      <c r="F9" s="119"/>
    </row>
    <row r="10" spans="1:7" s="6" customFormat="1" ht="15" x14ac:dyDescent="0.2">
      <c r="A10" s="110"/>
      <c r="B10" s="98"/>
      <c r="C10" s="111"/>
      <c r="D10" s="153"/>
      <c r="E10" s="121" t="s">
        <v>273</v>
      </c>
      <c r="F10" s="113" t="str">
        <f>IF(COUNT(F4:F9)=0,"N/A",SUM(F4:F9)/COUNT(F4:F9))</f>
        <v>N/A</v>
      </c>
      <c r="G10" s="15"/>
    </row>
    <row r="11" spans="1:7" s="6" customFormat="1" x14ac:dyDescent="0.2">
      <c r="A11" s="99" t="s">
        <v>109</v>
      </c>
      <c r="B11" s="100"/>
      <c r="C11" s="100"/>
      <c r="D11" s="123"/>
      <c r="E11" s="123"/>
      <c r="F11" s="114"/>
    </row>
    <row r="12" spans="1:7" s="14" customFormat="1" ht="15" x14ac:dyDescent="0.25">
      <c r="A12" s="103" t="s">
        <v>13</v>
      </c>
      <c r="B12" s="104" t="s">
        <v>14</v>
      </c>
      <c r="C12" s="105" t="s">
        <v>0</v>
      </c>
      <c r="D12" s="120" t="s">
        <v>1</v>
      </c>
      <c r="E12" s="120" t="s">
        <v>332</v>
      </c>
      <c r="F12" s="105" t="s">
        <v>240</v>
      </c>
    </row>
    <row r="13" spans="1:7" s="6" customFormat="1" ht="51" x14ac:dyDescent="0.2">
      <c r="A13" s="115" t="s">
        <v>17</v>
      </c>
      <c r="B13" s="107" t="s">
        <v>329</v>
      </c>
      <c r="C13" s="107" t="s">
        <v>330</v>
      </c>
      <c r="D13" s="152"/>
      <c r="E13" s="152"/>
      <c r="F13" s="119"/>
    </row>
    <row r="14" spans="1:7" s="6" customFormat="1" ht="15" x14ac:dyDescent="0.2">
      <c r="A14" s="110"/>
      <c r="B14" s="98"/>
      <c r="C14" s="111"/>
      <c r="D14" s="153"/>
      <c r="E14" s="121" t="s">
        <v>273</v>
      </c>
      <c r="F14" s="113" t="str">
        <f>IF(COUNT(F13)=0,"N/A",SUM(F13)/COUNT(F13))</f>
        <v>N/A</v>
      </c>
    </row>
    <row r="15" spans="1:7" s="6" customFormat="1" x14ac:dyDescent="0.2">
      <c r="A15" s="110"/>
      <c r="B15" s="98"/>
      <c r="C15" s="111"/>
      <c r="D15" s="153"/>
      <c r="E15" s="161"/>
      <c r="F15" s="117"/>
    </row>
    <row r="16" spans="1:7" s="14" customFormat="1" ht="15" x14ac:dyDescent="0.25">
      <c r="A16" s="103" t="s">
        <v>13</v>
      </c>
      <c r="B16" s="104" t="s">
        <v>14</v>
      </c>
      <c r="C16" s="105" t="s">
        <v>0</v>
      </c>
      <c r="D16" s="120" t="s">
        <v>1</v>
      </c>
      <c r="E16" s="120" t="s">
        <v>332</v>
      </c>
      <c r="F16" s="105" t="s">
        <v>240</v>
      </c>
    </row>
    <row r="17" spans="1:7" s="6" customFormat="1" ht="38.25" x14ac:dyDescent="0.2">
      <c r="A17" s="115" t="s">
        <v>18</v>
      </c>
      <c r="B17" s="107" t="s">
        <v>110</v>
      </c>
      <c r="C17" s="107" t="s">
        <v>331</v>
      </c>
      <c r="D17" s="152"/>
      <c r="E17" s="152"/>
      <c r="F17" s="119"/>
    </row>
    <row r="18" spans="1:7" s="6" customFormat="1" ht="15" x14ac:dyDescent="0.2">
      <c r="A18" s="110"/>
      <c r="B18" s="98"/>
      <c r="C18" s="111"/>
      <c r="D18" s="153"/>
      <c r="E18" s="121" t="s">
        <v>273</v>
      </c>
      <c r="F18" s="113" t="str">
        <f>IF(COUNT(F17)=0,"N/A",SUM(F17)/COUNT(F17))</f>
        <v>N/A</v>
      </c>
      <c r="G18" s="13"/>
    </row>
    <row r="19" spans="1:7" s="6" customFormat="1" x14ac:dyDescent="0.2">
      <c r="A19" s="99" t="s">
        <v>112</v>
      </c>
      <c r="B19" s="100"/>
      <c r="C19" s="100"/>
      <c r="D19" s="123"/>
      <c r="E19" s="123"/>
      <c r="F19" s="118"/>
      <c r="G19" s="13"/>
    </row>
    <row r="20" spans="1:7" s="14" customFormat="1" ht="15" x14ac:dyDescent="0.25">
      <c r="A20" s="103" t="s">
        <v>13</v>
      </c>
      <c r="B20" s="104" t="s">
        <v>14</v>
      </c>
      <c r="C20" s="105" t="s">
        <v>0</v>
      </c>
      <c r="D20" s="120" t="s">
        <v>1</v>
      </c>
      <c r="E20" s="120" t="s">
        <v>332</v>
      </c>
      <c r="F20" s="105" t="s">
        <v>240</v>
      </c>
    </row>
    <row r="21" spans="1:7" s="6" customFormat="1" ht="63.75" x14ac:dyDescent="0.2">
      <c r="A21" s="106" t="s">
        <v>82</v>
      </c>
      <c r="B21" s="371" t="s">
        <v>172</v>
      </c>
      <c r="C21" s="107" t="s">
        <v>484</v>
      </c>
      <c r="D21" s="151"/>
      <c r="E21" s="152"/>
      <c r="F21" s="119"/>
    </row>
    <row r="22" spans="1:7" s="6" customFormat="1" ht="25.5" x14ac:dyDescent="0.2">
      <c r="A22" s="108"/>
      <c r="B22" s="372"/>
      <c r="C22" s="107" t="s">
        <v>485</v>
      </c>
      <c r="D22" s="151"/>
      <c r="E22" s="152"/>
      <c r="F22" s="119"/>
    </row>
    <row r="23" spans="1:7" s="6" customFormat="1" ht="38.25" x14ac:dyDescent="0.2">
      <c r="A23" s="108"/>
      <c r="B23" s="372"/>
      <c r="C23" s="107" t="s">
        <v>334</v>
      </c>
      <c r="D23" s="151"/>
      <c r="E23" s="152"/>
      <c r="F23" s="119"/>
    </row>
    <row r="24" spans="1:7" s="6" customFormat="1" ht="25.5" x14ac:dyDescent="0.2">
      <c r="A24" s="109"/>
      <c r="B24" s="373"/>
      <c r="C24" s="107" t="s">
        <v>333</v>
      </c>
      <c r="D24" s="151"/>
      <c r="E24" s="152"/>
      <c r="F24" s="119"/>
    </row>
    <row r="25" spans="1:7" s="6" customFormat="1" ht="15" x14ac:dyDescent="0.2">
      <c r="A25" s="110"/>
      <c r="B25" s="98"/>
      <c r="C25" s="111"/>
      <c r="D25" s="153"/>
      <c r="E25" s="121" t="s">
        <v>273</v>
      </c>
      <c r="F25" s="113" t="str">
        <f>IF(COUNT(F21:F24)=0,"N/A",SUM(F21:F24)/COUNT(F21:F24))</f>
        <v>N/A</v>
      </c>
    </row>
    <row r="26" spans="1:7" s="6" customFormat="1" x14ac:dyDescent="0.2">
      <c r="A26" s="3"/>
      <c r="B26" s="1"/>
      <c r="C26" s="4"/>
      <c r="D26" s="155"/>
      <c r="E26" s="156"/>
      <c r="F26" s="32"/>
    </row>
    <row r="27" spans="1:7" s="6" customFormat="1" x14ac:dyDescent="0.2">
      <c r="A27" s="3"/>
      <c r="B27" s="1"/>
      <c r="C27" s="4"/>
      <c r="D27" s="155"/>
      <c r="E27" s="156"/>
      <c r="F27" s="32"/>
    </row>
    <row r="28" spans="1:7" x14ac:dyDescent="0.2">
      <c r="F28" s="32"/>
      <c r="G28" s="6"/>
    </row>
    <row r="32" spans="1:7" s="6" customFormat="1" x14ac:dyDescent="0.2">
      <c r="D32" s="158"/>
      <c r="E32" s="162"/>
      <c r="F32" s="5"/>
    </row>
    <row r="33" spans="4:6" s="6" customFormat="1" x14ac:dyDescent="0.2">
      <c r="D33" s="158"/>
      <c r="E33" s="162"/>
      <c r="F33" s="5"/>
    </row>
  </sheetData>
  <mergeCells count="2">
    <mergeCell ref="B4:B9"/>
    <mergeCell ref="B21:B24"/>
  </mergeCells>
  <conditionalFormatting sqref="F21:F25 F17:F18 F13:F14 F4:F10">
    <cfRule type="cellIs" dxfId="1558" priority="199" operator="equal">
      <formula>4</formula>
    </cfRule>
    <cfRule type="cellIs" dxfId="1557" priority="200" operator="greaterThan">
      <formula>2.51</formula>
    </cfRule>
    <cfRule type="cellIs" dxfId="1556" priority="201" operator="greaterThan">
      <formula>1.51</formula>
    </cfRule>
    <cfRule type="cellIs" dxfId="1555" priority="202" operator="greaterThanOrEqual">
      <formula>0</formula>
    </cfRule>
  </conditionalFormatting>
  <conditionalFormatting sqref="F25 F10">
    <cfRule type="cellIs" dxfId="1554" priority="160" operator="equal">
      <formula>5</formula>
    </cfRule>
    <cfRule type="cellIs" dxfId="1553" priority="161" operator="equal">
      <formula>3</formula>
    </cfRule>
    <cfRule type="cellIs" dxfId="1552" priority="162" operator="equal">
      <formula>1</formula>
    </cfRule>
  </conditionalFormatting>
  <conditionalFormatting sqref="F25 F10">
    <cfRule type="cellIs" dxfId="1551" priority="156" stopIfTrue="1" operator="equal">
      <formula>""""""</formula>
    </cfRule>
    <cfRule type="cellIs" dxfId="1550" priority="157" stopIfTrue="1" operator="equal">
      <formula>"R"</formula>
    </cfRule>
    <cfRule type="cellIs" dxfId="1549" priority="158" stopIfTrue="1" operator="equal">
      <formula>"y"</formula>
    </cfRule>
    <cfRule type="cellIs" dxfId="1548" priority="159" stopIfTrue="1" operator="equal">
      <formula>"G"</formula>
    </cfRule>
  </conditionalFormatting>
  <conditionalFormatting sqref="F25 F10">
    <cfRule type="cellIs" dxfId="1547" priority="153" operator="greaterThanOrEqual">
      <formula>4</formula>
    </cfRule>
    <cfRule type="cellIs" dxfId="1546" priority="154" operator="greaterThanOrEqual">
      <formula>3</formula>
    </cfRule>
    <cfRule type="cellIs" dxfId="1545" priority="155" operator="greaterThanOrEqual">
      <formula>0</formula>
    </cfRule>
  </conditionalFormatting>
  <conditionalFormatting sqref="F25 F10">
    <cfRule type="cellIs" dxfId="1544" priority="149" operator="equal">
      <formula>4</formula>
    </cfRule>
    <cfRule type="cellIs" dxfId="1543" priority="150" operator="equal">
      <formula>3</formula>
    </cfRule>
    <cfRule type="cellIs" dxfId="1542" priority="151" operator="equal">
      <formula>2</formula>
    </cfRule>
    <cfRule type="cellIs" dxfId="1541" priority="152" operator="equal">
      <formula>1</formula>
    </cfRule>
  </conditionalFormatting>
  <conditionalFormatting sqref="F25 F10">
    <cfRule type="cellIs" dxfId="1540" priority="145" operator="equal">
      <formula>4</formula>
    </cfRule>
    <cfRule type="cellIs" dxfId="1539" priority="146" operator="greaterThanOrEqual">
      <formula>3</formula>
    </cfRule>
    <cfRule type="cellIs" dxfId="1538" priority="147" operator="greaterThanOrEqual">
      <formula>2</formula>
    </cfRule>
    <cfRule type="cellIs" dxfId="1537" priority="148" operator="equal">
      <formula>0</formula>
    </cfRule>
  </conditionalFormatting>
  <conditionalFormatting sqref="F25">
    <cfRule type="cellIs" dxfId="1536" priority="80" operator="greaterThanOrEqual">
      <formula>4</formula>
    </cfRule>
    <cfRule type="cellIs" dxfId="1535" priority="81" operator="greaterThanOrEqual">
      <formula>3</formula>
    </cfRule>
    <cfRule type="cellIs" dxfId="1534" priority="82" operator="greaterThanOrEqual">
      <formula>0</formula>
    </cfRule>
  </conditionalFormatting>
  <conditionalFormatting sqref="F25">
    <cfRule type="cellIs" dxfId="1533" priority="77" operator="equal">
      <formula>5</formula>
    </cfRule>
    <cfRule type="cellIs" dxfId="1532" priority="78" operator="equal">
      <formula>3</formula>
    </cfRule>
    <cfRule type="cellIs" dxfId="1531" priority="79" operator="equal">
      <formula>1</formula>
    </cfRule>
  </conditionalFormatting>
  <conditionalFormatting sqref="F25">
    <cfRule type="cellIs" dxfId="1530" priority="73" operator="equal">
      <formula>4</formula>
    </cfRule>
    <cfRule type="cellIs" dxfId="1529" priority="74" operator="greaterThanOrEqual">
      <formula>3</formula>
    </cfRule>
    <cfRule type="cellIs" dxfId="1528" priority="75" operator="greaterThanOrEqual">
      <formula>2</formula>
    </cfRule>
    <cfRule type="cellIs" dxfId="1527" priority="76" operator="equal">
      <formula>0</formula>
    </cfRule>
  </conditionalFormatting>
  <conditionalFormatting sqref="F25">
    <cfRule type="cellIs" dxfId="1526" priority="69" operator="equal">
      <formula>4</formula>
    </cfRule>
    <cfRule type="cellIs" dxfId="1525" priority="70" operator="equal">
      <formula>3</formula>
    </cfRule>
    <cfRule type="cellIs" dxfId="1524" priority="71" operator="equal">
      <formula>2</formula>
    </cfRule>
    <cfRule type="cellIs" dxfId="1523" priority="72" operator="equal">
      <formula>1</formula>
    </cfRule>
  </conditionalFormatting>
  <conditionalFormatting sqref="F25">
    <cfRule type="cellIs" dxfId="1522" priority="65" stopIfTrue="1" operator="equal">
      <formula>""""""</formula>
    </cfRule>
    <cfRule type="cellIs" dxfId="1521" priority="66" stopIfTrue="1" operator="equal">
      <formula>"R"</formula>
    </cfRule>
    <cfRule type="cellIs" dxfId="1520" priority="67" stopIfTrue="1" operator="equal">
      <formula>"y"</formula>
    </cfRule>
    <cfRule type="cellIs" dxfId="1519" priority="68" stopIfTrue="1" operator="equal">
      <formula>"G"</formula>
    </cfRule>
  </conditionalFormatting>
  <conditionalFormatting sqref="F25">
    <cfRule type="cellIs" dxfId="1518" priority="61" operator="equal">
      <formula>4</formula>
    </cfRule>
    <cfRule type="cellIs" dxfId="1517" priority="62" operator="greaterThanOrEqual">
      <formula>2.55</formula>
    </cfRule>
    <cfRule type="cellIs" dxfId="1516" priority="63" operator="greaterThanOrEqual">
      <formula>2</formula>
    </cfRule>
    <cfRule type="cellIs" dxfId="1515" priority="64" operator="greaterThanOrEqual">
      <formula>0</formula>
    </cfRule>
  </conditionalFormatting>
  <conditionalFormatting sqref="F18 F14">
    <cfRule type="cellIs" dxfId="1514" priority="58" operator="equal">
      <formula>5</formula>
    </cfRule>
    <cfRule type="cellIs" dxfId="1513" priority="59" operator="equal">
      <formula>3</formula>
    </cfRule>
    <cfRule type="cellIs" dxfId="1512" priority="60" operator="equal">
      <formula>1</formula>
    </cfRule>
  </conditionalFormatting>
  <conditionalFormatting sqref="F18 F14">
    <cfRule type="cellIs" dxfId="1511" priority="54" stopIfTrue="1" operator="equal">
      <formula>""""""</formula>
    </cfRule>
    <cfRule type="cellIs" dxfId="1510" priority="55" stopIfTrue="1" operator="equal">
      <formula>"R"</formula>
    </cfRule>
    <cfRule type="cellIs" dxfId="1509" priority="56" stopIfTrue="1" operator="equal">
      <formula>"y"</formula>
    </cfRule>
    <cfRule type="cellIs" dxfId="1508" priority="57" stopIfTrue="1" operator="equal">
      <formula>"G"</formula>
    </cfRule>
  </conditionalFormatting>
  <conditionalFormatting sqref="F18 F14">
    <cfRule type="cellIs" dxfId="1507" priority="51" operator="greaterThanOrEqual">
      <formula>4</formula>
    </cfRule>
    <cfRule type="cellIs" dxfId="1506" priority="52" operator="greaterThanOrEqual">
      <formula>3</formula>
    </cfRule>
    <cfRule type="cellIs" dxfId="1505" priority="53" operator="greaterThanOrEqual">
      <formula>0</formula>
    </cfRule>
  </conditionalFormatting>
  <conditionalFormatting sqref="F18 F14">
    <cfRule type="cellIs" dxfId="1504" priority="47" operator="equal">
      <formula>4</formula>
    </cfRule>
    <cfRule type="cellIs" dxfId="1503" priority="48" operator="equal">
      <formula>3</formula>
    </cfRule>
    <cfRule type="cellIs" dxfId="1502" priority="49" operator="equal">
      <formula>2</formula>
    </cfRule>
    <cfRule type="cellIs" dxfId="1501" priority="50" operator="equal">
      <formula>1</formula>
    </cfRule>
  </conditionalFormatting>
  <conditionalFormatting sqref="F18 F14">
    <cfRule type="cellIs" dxfId="1500" priority="43" operator="equal">
      <formula>4</formula>
    </cfRule>
    <cfRule type="cellIs" dxfId="1499" priority="44" operator="greaterThanOrEqual">
      <formula>3</formula>
    </cfRule>
    <cfRule type="cellIs" dxfId="1498" priority="45" operator="greaterThanOrEqual">
      <formula>2</formula>
    </cfRule>
    <cfRule type="cellIs" dxfId="1497" priority="46" operator="equal">
      <formula>0</formula>
    </cfRule>
  </conditionalFormatting>
  <conditionalFormatting sqref="F18 F14 F10">
    <cfRule type="cellIs" dxfId="1496" priority="40" operator="greaterThanOrEqual">
      <formula>4</formula>
    </cfRule>
    <cfRule type="cellIs" dxfId="1495" priority="41" operator="greaterThanOrEqual">
      <formula>3</formula>
    </cfRule>
    <cfRule type="cellIs" dxfId="1494" priority="42" operator="greaterThanOrEqual">
      <formula>0</formula>
    </cfRule>
  </conditionalFormatting>
  <conditionalFormatting sqref="F18 F14 F10">
    <cfRule type="cellIs" dxfId="1493" priority="37" operator="equal">
      <formula>5</formula>
    </cfRule>
    <cfRule type="cellIs" dxfId="1492" priority="38" operator="equal">
      <formula>3</formula>
    </cfRule>
    <cfRule type="cellIs" dxfId="1491" priority="39" operator="equal">
      <formula>1</formula>
    </cfRule>
  </conditionalFormatting>
  <conditionalFormatting sqref="F18 F14 F10">
    <cfRule type="cellIs" dxfId="1490" priority="33" operator="equal">
      <formula>4</formula>
    </cfRule>
    <cfRule type="cellIs" dxfId="1489" priority="34" operator="greaterThanOrEqual">
      <formula>3</formula>
    </cfRule>
    <cfRule type="cellIs" dxfId="1488" priority="35" operator="greaterThanOrEqual">
      <formula>2</formula>
    </cfRule>
    <cfRule type="cellIs" dxfId="1487" priority="36" operator="equal">
      <formula>0</formula>
    </cfRule>
  </conditionalFormatting>
  <conditionalFormatting sqref="F18 F14 F10">
    <cfRule type="cellIs" dxfId="1486" priority="29" operator="equal">
      <formula>4</formula>
    </cfRule>
    <cfRule type="cellIs" dxfId="1485" priority="30" operator="equal">
      <formula>3</formula>
    </cfRule>
    <cfRule type="cellIs" dxfId="1484" priority="31" operator="equal">
      <formula>2</formula>
    </cfRule>
    <cfRule type="cellIs" dxfId="1483" priority="32" operator="equal">
      <formula>1</formula>
    </cfRule>
  </conditionalFormatting>
  <conditionalFormatting sqref="F18 F14 F10">
    <cfRule type="cellIs" dxfId="1482" priority="25" stopIfTrue="1" operator="equal">
      <formula>""""""</formula>
    </cfRule>
    <cfRule type="cellIs" dxfId="1481" priority="26" stopIfTrue="1" operator="equal">
      <formula>"R"</formula>
    </cfRule>
    <cfRule type="cellIs" dxfId="1480" priority="27" stopIfTrue="1" operator="equal">
      <formula>"y"</formula>
    </cfRule>
    <cfRule type="cellIs" dxfId="1479" priority="28" stopIfTrue="1" operator="equal">
      <formula>"G"</formula>
    </cfRule>
  </conditionalFormatting>
  <conditionalFormatting sqref="F18 F14 F10">
    <cfRule type="cellIs" dxfId="1478" priority="21" operator="equal">
      <formula>4</formula>
    </cfRule>
    <cfRule type="cellIs" dxfId="1477" priority="22" operator="greaterThanOrEqual">
      <formula>3</formula>
    </cfRule>
    <cfRule type="cellIs" dxfId="1476" priority="23" operator="greaterThanOrEqual">
      <formula>2</formula>
    </cfRule>
    <cfRule type="cellIs" dxfId="1475" priority="24" operator="greaterThanOrEqual">
      <formula>0</formula>
    </cfRule>
  </conditionalFormatting>
  <conditionalFormatting sqref="F10">
    <cfRule type="cellIs" dxfId="1474" priority="17" operator="equal">
      <formula>4</formula>
    </cfRule>
    <cfRule type="cellIs" dxfId="1473" priority="18" operator="greaterThanOrEqual">
      <formula>2.55</formula>
    </cfRule>
    <cfRule type="cellIs" dxfId="1472" priority="19" operator="greaterThanOrEqual">
      <formula>2</formula>
    </cfRule>
    <cfRule type="cellIs" dxfId="1471" priority="20" operator="greaterThanOrEqual">
      <formula>0</formula>
    </cfRule>
  </conditionalFormatting>
  <conditionalFormatting sqref="F10">
    <cfRule type="cellIs" dxfId="1470" priority="16" operator="equal">
      <formula>"N/A"</formula>
    </cfRule>
  </conditionalFormatting>
  <conditionalFormatting sqref="F14">
    <cfRule type="cellIs" dxfId="1469" priority="12" operator="equal">
      <formula>4</formula>
    </cfRule>
    <cfRule type="cellIs" dxfId="1468" priority="13" operator="greaterThanOrEqual">
      <formula>2.55</formula>
    </cfRule>
    <cfRule type="cellIs" dxfId="1467" priority="14" operator="greaterThanOrEqual">
      <formula>2</formula>
    </cfRule>
    <cfRule type="cellIs" dxfId="1466" priority="15" operator="greaterThanOrEqual">
      <formula>0</formula>
    </cfRule>
  </conditionalFormatting>
  <conditionalFormatting sqref="F14">
    <cfRule type="cellIs" dxfId="1465" priority="11" operator="equal">
      <formula>"N/A"</formula>
    </cfRule>
  </conditionalFormatting>
  <conditionalFormatting sqref="F18">
    <cfRule type="cellIs" dxfId="1464" priority="7" operator="equal">
      <formula>4</formula>
    </cfRule>
    <cfRule type="cellIs" dxfId="1463" priority="8" operator="greaterThanOrEqual">
      <formula>2.55</formula>
    </cfRule>
    <cfRule type="cellIs" dxfId="1462" priority="9" operator="greaterThanOrEqual">
      <formula>2</formula>
    </cfRule>
    <cfRule type="cellIs" dxfId="1461" priority="10" operator="greaterThanOrEqual">
      <formula>0</formula>
    </cfRule>
  </conditionalFormatting>
  <conditionalFormatting sqref="F18">
    <cfRule type="cellIs" dxfId="1460" priority="6" operator="equal">
      <formula>"N/A"</formula>
    </cfRule>
  </conditionalFormatting>
  <conditionalFormatting sqref="F25">
    <cfRule type="cellIs" dxfId="1459" priority="2" operator="equal">
      <formula>4</formula>
    </cfRule>
    <cfRule type="cellIs" dxfId="1458" priority="3" operator="greaterThanOrEqual">
      <formula>2.55</formula>
    </cfRule>
    <cfRule type="cellIs" dxfId="1457" priority="4" operator="greaterThanOrEqual">
      <formula>2</formula>
    </cfRule>
    <cfRule type="cellIs" dxfId="1456" priority="5" operator="greaterThanOrEqual">
      <formula>0</formula>
    </cfRule>
  </conditionalFormatting>
  <conditionalFormatting sqref="F25">
    <cfRule type="cellIs" dxfId="1455" priority="1" operator="equal">
      <formula>"N/A"</formula>
    </cfRule>
  </conditionalFormatting>
  <pageMargins left="0.25" right="0.25" top="0.55118110236220497" bottom="0.55118110236220497" header="0.31496062992126" footer="0.31496062992126"/>
  <pageSetup scale="65" orientation="landscape" r:id="rId1"/>
  <headerFooter>
    <oddFooter>&amp;L&amp;"Arial,Regular"&amp;8AE-POS-FR-08-E (Rev 13)
(01-April-2013)&amp;C&amp;"Arial,Regular"&amp;8Johnson Controls, Inc. 
Confidential and Proprietary&amp;R&amp;"Arial,Regular"&amp;8Page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F4:F9 F21:F24 F17 F13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30"/>
  <sheetViews>
    <sheetView view="pageBreakPreview" zoomScaleNormal="80" zoomScaleSheetLayoutView="100" workbookViewId="0"/>
  </sheetViews>
  <sheetFormatPr defaultRowHeight="14.25" x14ac:dyDescent="0.2"/>
  <cols>
    <col min="1" max="1" width="9.7109375" style="8" customWidth="1"/>
    <col min="2" max="2" width="28.7109375" style="8" customWidth="1"/>
    <col min="3" max="3" width="66.7109375" style="8" customWidth="1"/>
    <col min="4" max="4" width="12.7109375" style="157" customWidth="1"/>
    <col min="5" max="5" width="66.7109375" style="155" customWidth="1"/>
    <col min="6" max="6" width="12.7109375" style="8" customWidth="1"/>
    <col min="7" max="16384" width="9.140625" style="8"/>
  </cols>
  <sheetData>
    <row r="1" spans="1:8" ht="31.5" customHeight="1" x14ac:dyDescent="0.2">
      <c r="A1" s="61"/>
      <c r="B1" s="122" t="s">
        <v>481</v>
      </c>
      <c r="C1" s="95"/>
      <c r="D1" s="96" t="s">
        <v>276</v>
      </c>
      <c r="E1" s="98"/>
      <c r="F1" s="98"/>
    </row>
    <row r="2" spans="1:8" s="10" customFormat="1" x14ac:dyDescent="0.2">
      <c r="A2" s="99" t="s">
        <v>113</v>
      </c>
      <c r="B2" s="100"/>
      <c r="C2" s="100"/>
      <c r="D2" s="123"/>
      <c r="E2" s="123"/>
      <c r="F2" s="123"/>
    </row>
    <row r="3" spans="1:8" s="11" customFormat="1" ht="15" x14ac:dyDescent="0.25">
      <c r="A3" s="103" t="s">
        <v>13</v>
      </c>
      <c r="B3" s="104" t="s">
        <v>14</v>
      </c>
      <c r="C3" s="105" t="s">
        <v>0</v>
      </c>
      <c r="D3" s="120" t="s">
        <v>1</v>
      </c>
      <c r="E3" s="120" t="s">
        <v>332</v>
      </c>
      <c r="F3" s="105" t="s">
        <v>240</v>
      </c>
    </row>
    <row r="4" spans="1:8" s="10" customFormat="1" x14ac:dyDescent="0.2">
      <c r="A4" s="106" t="s">
        <v>114</v>
      </c>
      <c r="B4" s="371" t="s">
        <v>335</v>
      </c>
      <c r="C4" s="107" t="s">
        <v>41</v>
      </c>
      <c r="D4" s="152"/>
      <c r="E4" s="152"/>
      <c r="F4" s="119"/>
      <c r="G4" s="6"/>
      <c r="H4" s="6"/>
    </row>
    <row r="5" spans="1:8" s="10" customFormat="1" ht="38.25" x14ac:dyDescent="0.2">
      <c r="A5" s="108"/>
      <c r="B5" s="372"/>
      <c r="C5" s="107" t="s">
        <v>264</v>
      </c>
      <c r="D5" s="152"/>
      <c r="E5" s="152"/>
      <c r="F5" s="119"/>
      <c r="G5" s="6"/>
      <c r="H5" s="6"/>
    </row>
    <row r="6" spans="1:8" s="10" customFormat="1" ht="38.25" x14ac:dyDescent="0.2">
      <c r="A6" s="108"/>
      <c r="B6" s="372"/>
      <c r="C6" s="107" t="s">
        <v>40</v>
      </c>
      <c r="D6" s="152"/>
      <c r="E6" s="152"/>
      <c r="F6" s="119"/>
      <c r="G6" s="6"/>
      <c r="H6" s="6"/>
    </row>
    <row r="7" spans="1:8" s="10" customFormat="1" x14ac:dyDescent="0.2">
      <c r="A7" s="108"/>
      <c r="B7" s="372"/>
      <c r="C7" s="107" t="s">
        <v>173</v>
      </c>
      <c r="D7" s="152"/>
      <c r="E7" s="152"/>
      <c r="F7" s="119"/>
      <c r="G7" s="6"/>
      <c r="H7" s="6"/>
    </row>
    <row r="8" spans="1:8" s="10" customFormat="1" ht="25.5" x14ac:dyDescent="0.2">
      <c r="A8" s="109"/>
      <c r="B8" s="373"/>
      <c r="C8" s="107" t="s">
        <v>245</v>
      </c>
      <c r="D8" s="152"/>
      <c r="E8" s="152"/>
      <c r="F8" s="119"/>
      <c r="G8" s="6"/>
      <c r="H8" s="6"/>
    </row>
    <row r="9" spans="1:8" s="10" customFormat="1" ht="15" x14ac:dyDescent="0.2">
      <c r="A9" s="110"/>
      <c r="B9" s="98"/>
      <c r="C9" s="111"/>
      <c r="D9" s="153"/>
      <c r="E9" s="121" t="s">
        <v>273</v>
      </c>
      <c r="F9" s="113" t="str">
        <f>IF(COUNT(F4:F8)=0,"N/A",SUM(F4:F8)/COUNT(F4:F8))</f>
        <v>N/A</v>
      </c>
      <c r="G9" s="12"/>
    </row>
    <row r="10" spans="1:8" s="6" customFormat="1" x14ac:dyDescent="0.2">
      <c r="A10" s="99" t="s">
        <v>115</v>
      </c>
      <c r="B10" s="100"/>
      <c r="C10" s="98"/>
      <c r="D10" s="123"/>
      <c r="E10" s="123"/>
      <c r="F10" s="124"/>
      <c r="G10" s="12"/>
    </row>
    <row r="11" spans="1:8" s="14" customFormat="1" ht="15" x14ac:dyDescent="0.25">
      <c r="A11" s="103" t="s">
        <v>13</v>
      </c>
      <c r="B11" s="104" t="s">
        <v>14</v>
      </c>
      <c r="C11" s="105" t="s">
        <v>0</v>
      </c>
      <c r="D11" s="120" t="s">
        <v>1</v>
      </c>
      <c r="E11" s="120" t="s">
        <v>332</v>
      </c>
      <c r="F11" s="105" t="s">
        <v>240</v>
      </c>
    </row>
    <row r="12" spans="1:8" s="6" customFormat="1" ht="38.25" x14ac:dyDescent="0.2">
      <c r="A12" s="106" t="s">
        <v>116</v>
      </c>
      <c r="B12" s="371" t="s">
        <v>336</v>
      </c>
      <c r="C12" s="107" t="s">
        <v>337</v>
      </c>
      <c r="D12" s="152"/>
      <c r="E12" s="152"/>
      <c r="F12" s="119"/>
    </row>
    <row r="13" spans="1:8" s="6" customFormat="1" ht="51" x14ac:dyDescent="0.2">
      <c r="A13" s="108"/>
      <c r="B13" s="372"/>
      <c r="C13" s="107" t="s">
        <v>31</v>
      </c>
      <c r="D13" s="152"/>
      <c r="E13" s="152"/>
      <c r="F13" s="119"/>
    </row>
    <row r="14" spans="1:8" s="6" customFormat="1" ht="25.5" x14ac:dyDescent="0.2">
      <c r="A14" s="108"/>
      <c r="B14" s="372"/>
      <c r="C14" s="107" t="s">
        <v>175</v>
      </c>
      <c r="D14" s="152"/>
      <c r="E14" s="152"/>
      <c r="F14" s="119"/>
    </row>
    <row r="15" spans="1:8" s="6" customFormat="1" ht="25.5" x14ac:dyDescent="0.2">
      <c r="A15" s="108"/>
      <c r="B15" s="372"/>
      <c r="C15" s="107" t="s">
        <v>338</v>
      </c>
      <c r="D15" s="152"/>
      <c r="E15" s="152"/>
      <c r="F15" s="119"/>
    </row>
    <row r="16" spans="1:8" s="6" customFormat="1" ht="25.5" x14ac:dyDescent="0.2">
      <c r="A16" s="108"/>
      <c r="B16" s="372"/>
      <c r="C16" s="107" t="s">
        <v>30</v>
      </c>
      <c r="D16" s="152"/>
      <c r="E16" s="152"/>
      <c r="F16" s="119"/>
    </row>
    <row r="17" spans="1:7" s="6" customFormat="1" ht="38.25" x14ac:dyDescent="0.2">
      <c r="A17" s="108"/>
      <c r="B17" s="372"/>
      <c r="C17" s="107" t="s">
        <v>339</v>
      </c>
      <c r="D17" s="152"/>
      <c r="E17" s="152"/>
      <c r="F17" s="119"/>
    </row>
    <row r="18" spans="1:7" s="6" customFormat="1" ht="38.25" x14ac:dyDescent="0.2">
      <c r="A18" s="109"/>
      <c r="B18" s="373"/>
      <c r="C18" s="107" t="s">
        <v>176</v>
      </c>
      <c r="D18" s="152"/>
      <c r="E18" s="152"/>
      <c r="F18" s="119"/>
    </row>
    <row r="19" spans="1:7" s="6" customFormat="1" ht="15" x14ac:dyDescent="0.2">
      <c r="A19" s="110"/>
      <c r="B19" s="98"/>
      <c r="C19" s="111"/>
      <c r="D19" s="153"/>
      <c r="E19" s="121" t="s">
        <v>273</v>
      </c>
      <c r="F19" s="113" t="str">
        <f>IF(COUNT(F12:F18)=0,"N/A",SUM(F12:F18)/COUNT(F12:F18))</f>
        <v>N/A</v>
      </c>
    </row>
    <row r="20" spans="1:7" s="6" customFormat="1" x14ac:dyDescent="0.2">
      <c r="A20" s="110"/>
      <c r="B20" s="98"/>
      <c r="C20" s="111"/>
      <c r="D20" s="153"/>
      <c r="E20" s="121"/>
      <c r="F20" s="112"/>
    </row>
    <row r="21" spans="1:7" s="14" customFormat="1" ht="15" x14ac:dyDescent="0.25">
      <c r="A21" s="125" t="s">
        <v>13</v>
      </c>
      <c r="B21" s="104" t="s">
        <v>14</v>
      </c>
      <c r="C21" s="105" t="s">
        <v>0</v>
      </c>
      <c r="D21" s="120" t="s">
        <v>1</v>
      </c>
      <c r="E21" s="120" t="s">
        <v>332</v>
      </c>
      <c r="F21" s="105" t="s">
        <v>240</v>
      </c>
    </row>
    <row r="22" spans="1:7" s="6" customFormat="1" ht="38.25" x14ac:dyDescent="0.2">
      <c r="A22" s="106" t="s">
        <v>117</v>
      </c>
      <c r="B22" s="371" t="s">
        <v>174</v>
      </c>
      <c r="C22" s="107" t="s">
        <v>29</v>
      </c>
      <c r="D22" s="152"/>
      <c r="E22" s="152"/>
      <c r="F22" s="119"/>
    </row>
    <row r="23" spans="1:7" s="6" customFormat="1" x14ac:dyDescent="0.2">
      <c r="A23" s="108"/>
      <c r="B23" s="372"/>
      <c r="C23" s="107" t="s">
        <v>482</v>
      </c>
      <c r="D23" s="152"/>
      <c r="E23" s="152"/>
      <c r="F23" s="119"/>
    </row>
    <row r="24" spans="1:7" s="6" customFormat="1" ht="25.5" x14ac:dyDescent="0.2">
      <c r="A24" s="108"/>
      <c r="B24" s="372"/>
      <c r="C24" s="107" t="s">
        <v>340</v>
      </c>
      <c r="D24" s="152"/>
      <c r="E24" s="152"/>
      <c r="F24" s="119"/>
    </row>
    <row r="25" spans="1:7" s="6" customFormat="1" ht="25.5" x14ac:dyDescent="0.2">
      <c r="A25" s="108"/>
      <c r="B25" s="372"/>
      <c r="C25" s="107" t="s">
        <v>28</v>
      </c>
      <c r="D25" s="152"/>
      <c r="E25" s="152"/>
      <c r="F25" s="119"/>
    </row>
    <row r="26" spans="1:7" s="6" customFormat="1" ht="38.25" x14ac:dyDescent="0.2">
      <c r="A26" s="109"/>
      <c r="B26" s="373"/>
      <c r="C26" s="107" t="s">
        <v>341</v>
      </c>
      <c r="D26" s="152"/>
      <c r="E26" s="152"/>
      <c r="F26" s="119"/>
    </row>
    <row r="27" spans="1:7" s="6" customFormat="1" ht="15" x14ac:dyDescent="0.2">
      <c r="A27" s="110"/>
      <c r="B27" s="98"/>
      <c r="C27" s="111"/>
      <c r="D27" s="153"/>
      <c r="E27" s="121" t="s">
        <v>273</v>
      </c>
      <c r="F27" s="113" t="str">
        <f>IF(COUNT(F22:F26)=0,"N/A",SUM(F22:F26)/COUNT(F22:F26))</f>
        <v>N/A</v>
      </c>
      <c r="G27" s="15"/>
    </row>
    <row r="28" spans="1:7" s="6" customFormat="1" x14ac:dyDescent="0.2">
      <c r="A28" s="3"/>
      <c r="B28" s="1"/>
      <c r="C28" s="4"/>
      <c r="D28" s="155"/>
      <c r="E28" s="156"/>
      <c r="F28" s="15"/>
      <c r="G28" s="15"/>
    </row>
    <row r="29" spans="1:7" s="6" customFormat="1" x14ac:dyDescent="0.2">
      <c r="A29" s="3"/>
      <c r="B29" s="1"/>
      <c r="C29" s="4"/>
      <c r="D29" s="155"/>
      <c r="E29" s="156"/>
      <c r="F29" s="15"/>
      <c r="G29" s="15"/>
    </row>
    <row r="30" spans="1:7" x14ac:dyDescent="0.2">
      <c r="E30" s="156"/>
      <c r="F30" s="15"/>
      <c r="G30" s="15"/>
    </row>
  </sheetData>
  <mergeCells count="3">
    <mergeCell ref="B4:B8"/>
    <mergeCell ref="B12:B18"/>
    <mergeCell ref="B22:B26"/>
  </mergeCells>
  <conditionalFormatting sqref="G30 F27 F9 F19">
    <cfRule type="cellIs" dxfId="1454" priority="193" operator="greaterThanOrEqual">
      <formula>4</formula>
    </cfRule>
    <cfRule type="cellIs" dxfId="1453" priority="194" operator="greaterThanOrEqual">
      <formula>3</formula>
    </cfRule>
    <cfRule type="cellIs" dxfId="1452" priority="195" operator="greaterThanOrEqual">
      <formula>0</formula>
    </cfRule>
  </conditionalFormatting>
  <conditionalFormatting sqref="F30:G30 F22:F27 F9 F19">
    <cfRule type="cellIs" dxfId="1451" priority="184" operator="equal">
      <formula>5</formula>
    </cfRule>
    <cfRule type="cellIs" dxfId="1450" priority="185" operator="equal">
      <formula>3</formula>
    </cfRule>
    <cfRule type="cellIs" dxfId="1449" priority="186" operator="equal">
      <formula>1</formula>
    </cfRule>
  </conditionalFormatting>
  <conditionalFormatting sqref="F30:G30 F22:F27 F9 F19">
    <cfRule type="cellIs" dxfId="1448" priority="176" operator="equal">
      <formula>4</formula>
    </cfRule>
    <cfRule type="cellIs" dxfId="1447" priority="177" operator="equal">
      <formula>3</formula>
    </cfRule>
    <cfRule type="cellIs" dxfId="1446" priority="178" operator="equal">
      <formula>2</formula>
    </cfRule>
    <cfRule type="cellIs" dxfId="1445" priority="179" operator="equal">
      <formula>1</formula>
    </cfRule>
  </conditionalFormatting>
  <conditionalFormatting sqref="F27 F9 F19">
    <cfRule type="cellIs" dxfId="1444" priority="169" stopIfTrue="1" operator="equal">
      <formula>""""""</formula>
    </cfRule>
    <cfRule type="cellIs" dxfId="1443" priority="170" stopIfTrue="1" operator="equal">
      <formula>"R"</formula>
    </cfRule>
    <cfRule type="cellIs" dxfId="1442" priority="171" stopIfTrue="1" operator="equal">
      <formula>"y"</formula>
    </cfRule>
    <cfRule type="cellIs" dxfId="1441" priority="172" stopIfTrue="1" operator="equal">
      <formula>"G"</formula>
    </cfRule>
  </conditionalFormatting>
  <conditionalFormatting sqref="F4:F8 F12:F18 F22:F26">
    <cfRule type="cellIs" dxfId="1440" priority="130" operator="equal">
      <formula>4</formula>
    </cfRule>
    <cfRule type="cellIs" dxfId="1439" priority="131" operator="greaterThan">
      <formula>2.51</formula>
    </cfRule>
    <cfRule type="cellIs" dxfId="1438" priority="132" operator="greaterThan">
      <formula>1.51</formula>
    </cfRule>
    <cfRule type="cellIs" dxfId="1437" priority="133" operator="greaterThanOrEqual">
      <formula>0</formula>
    </cfRule>
  </conditionalFormatting>
  <conditionalFormatting sqref="F27 F9 F19">
    <cfRule type="cellIs" dxfId="1436" priority="118" operator="equal">
      <formula>4</formula>
    </cfRule>
    <cfRule type="cellIs" dxfId="1435" priority="119" operator="greaterThanOrEqual">
      <formula>2.55</formula>
    </cfRule>
    <cfRule type="cellIs" dxfId="1434" priority="120" operator="greaterThanOrEqual">
      <formula>2</formula>
    </cfRule>
    <cfRule type="cellIs" dxfId="1433" priority="121" operator="greaterThanOrEqual">
      <formula>0</formula>
    </cfRule>
  </conditionalFormatting>
  <conditionalFormatting sqref="F9">
    <cfRule type="cellIs" dxfId="1432" priority="27" operator="equal">
      <formula>4</formula>
    </cfRule>
    <cfRule type="cellIs" dxfId="1431" priority="28" operator="greaterThanOrEqual">
      <formula>2.55</formula>
    </cfRule>
    <cfRule type="cellIs" dxfId="1430" priority="29" operator="greaterThanOrEqual">
      <formula>2</formula>
    </cfRule>
    <cfRule type="cellIs" dxfId="1429" priority="30" operator="greaterThanOrEqual">
      <formula>0</formula>
    </cfRule>
  </conditionalFormatting>
  <conditionalFormatting sqref="F9">
    <cfRule type="cellIs" dxfId="1428" priority="26" operator="equal">
      <formula>"N/A"</formula>
    </cfRule>
  </conditionalFormatting>
  <conditionalFormatting sqref="F9">
    <cfRule type="cellIs" dxfId="1427" priority="22" operator="equal">
      <formula>4</formula>
    </cfRule>
    <cfRule type="cellIs" dxfId="1426" priority="23" operator="greaterThanOrEqual">
      <formula>2.55</formula>
    </cfRule>
    <cfRule type="cellIs" dxfId="1425" priority="24" operator="greaterThanOrEqual">
      <formula>2</formula>
    </cfRule>
    <cfRule type="cellIs" dxfId="1424" priority="25" operator="greaterThanOrEqual">
      <formula>0</formula>
    </cfRule>
  </conditionalFormatting>
  <conditionalFormatting sqref="F9">
    <cfRule type="cellIs" dxfId="1423" priority="21" operator="equal">
      <formula>"N/A"</formula>
    </cfRule>
  </conditionalFormatting>
  <conditionalFormatting sqref="F19">
    <cfRule type="cellIs" dxfId="1422" priority="17" operator="equal">
      <formula>4</formula>
    </cfRule>
    <cfRule type="cellIs" dxfId="1421" priority="18" operator="greaterThanOrEqual">
      <formula>2.55</formula>
    </cfRule>
    <cfRule type="cellIs" dxfId="1420" priority="19" operator="greaterThanOrEqual">
      <formula>2</formula>
    </cfRule>
    <cfRule type="cellIs" dxfId="1419" priority="20" operator="greaterThanOrEqual">
      <formula>0</formula>
    </cfRule>
  </conditionalFormatting>
  <conditionalFormatting sqref="F19">
    <cfRule type="cellIs" dxfId="1418" priority="16" operator="equal">
      <formula>"N/A"</formula>
    </cfRule>
  </conditionalFormatting>
  <conditionalFormatting sqref="F19">
    <cfRule type="cellIs" dxfId="1417" priority="12" operator="equal">
      <formula>4</formula>
    </cfRule>
    <cfRule type="cellIs" dxfId="1416" priority="13" operator="greaterThanOrEqual">
      <formula>2.55</formula>
    </cfRule>
    <cfRule type="cellIs" dxfId="1415" priority="14" operator="greaterThanOrEqual">
      <formula>2</formula>
    </cfRule>
    <cfRule type="cellIs" dxfId="1414" priority="15" operator="greaterThanOrEqual">
      <formula>0</formula>
    </cfRule>
  </conditionalFormatting>
  <conditionalFormatting sqref="F19">
    <cfRule type="cellIs" dxfId="1413" priority="11" operator="equal">
      <formula>"N/A"</formula>
    </cfRule>
  </conditionalFormatting>
  <conditionalFormatting sqref="F27">
    <cfRule type="cellIs" dxfId="1412" priority="7" operator="equal">
      <formula>4</formula>
    </cfRule>
    <cfRule type="cellIs" dxfId="1411" priority="8" operator="greaterThanOrEqual">
      <formula>2.55</formula>
    </cfRule>
    <cfRule type="cellIs" dxfId="1410" priority="9" operator="greaterThanOrEqual">
      <formula>2</formula>
    </cfRule>
    <cfRule type="cellIs" dxfId="1409" priority="10" operator="greaterThanOrEqual">
      <formula>0</formula>
    </cfRule>
  </conditionalFormatting>
  <conditionalFormatting sqref="F27">
    <cfRule type="cellIs" dxfId="1408" priority="6" operator="equal">
      <formula>"N/A"</formula>
    </cfRule>
  </conditionalFormatting>
  <conditionalFormatting sqref="F27">
    <cfRule type="cellIs" dxfId="1407" priority="2" operator="equal">
      <formula>4</formula>
    </cfRule>
    <cfRule type="cellIs" dxfId="1406" priority="3" operator="greaterThanOrEqual">
      <formula>2.55</formula>
    </cfRule>
    <cfRule type="cellIs" dxfId="1405" priority="4" operator="greaterThanOrEqual">
      <formula>2</formula>
    </cfRule>
    <cfRule type="cellIs" dxfId="1404" priority="5" operator="greaterThanOrEqual">
      <formula>0</formula>
    </cfRule>
  </conditionalFormatting>
  <conditionalFormatting sqref="F27">
    <cfRule type="cellIs" dxfId="1403" priority="1" operator="equal">
      <formula>"N/A"</formula>
    </cfRule>
  </conditionalFormatting>
  <pageMargins left="0.25" right="0.25" top="0.55118110236220497" bottom="0.55118110236220497" header="0.31496062992126" footer="0.31496062992126"/>
  <pageSetup scale="65" fitToHeight="4" orientation="landscape" r:id="rId1"/>
  <headerFooter>
    <oddFooter>&amp;L&amp;"Arial,Regular"&amp;8AE-POS-FR-08-E (Rev 13)
(01-April-2013)&amp;C&amp;"Arial,Regular"&amp;8Johnson Controls, Inc. 
Confidential and Proprietary&amp;R&amp;"Arial,Regular"&amp;8Page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F22:F26 F4:F8 F12:F18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139"/>
  <sheetViews>
    <sheetView view="pageBreakPreview" zoomScaleNormal="80" zoomScaleSheetLayoutView="100" workbookViewId="0"/>
  </sheetViews>
  <sheetFormatPr defaultRowHeight="14.25" x14ac:dyDescent="0.2"/>
  <cols>
    <col min="1" max="1" width="9.7109375" style="8" customWidth="1"/>
    <col min="2" max="2" width="28.7109375" style="8" customWidth="1"/>
    <col min="3" max="3" width="66.7109375" style="8" customWidth="1"/>
    <col min="4" max="4" width="12.7109375" style="157" customWidth="1"/>
    <col min="5" max="5" width="66.7109375" style="155" customWidth="1"/>
    <col min="6" max="6" width="12.7109375" style="8" customWidth="1"/>
    <col min="7" max="16384" width="9.140625" style="8"/>
  </cols>
  <sheetData>
    <row r="1" spans="1:6" ht="30" customHeight="1" x14ac:dyDescent="0.2">
      <c r="A1" s="61"/>
      <c r="B1" s="122" t="s">
        <v>244</v>
      </c>
      <c r="C1" s="95"/>
      <c r="D1" s="96" t="s">
        <v>276</v>
      </c>
      <c r="E1" s="98"/>
      <c r="F1" s="98"/>
    </row>
    <row r="2" spans="1:6" x14ac:dyDescent="0.2">
      <c r="A2" s="99" t="s">
        <v>118</v>
      </c>
      <c r="B2" s="100"/>
      <c r="C2" s="100"/>
      <c r="D2" s="123"/>
      <c r="E2" s="123"/>
      <c r="F2" s="123"/>
    </row>
    <row r="3" spans="1:6" s="34" customFormat="1" ht="15" x14ac:dyDescent="0.25">
      <c r="A3" s="126" t="s">
        <v>13</v>
      </c>
      <c r="B3" s="104" t="s">
        <v>14</v>
      </c>
      <c r="C3" s="105" t="s">
        <v>0</v>
      </c>
      <c r="D3" s="120" t="s">
        <v>1</v>
      </c>
      <c r="E3" s="120" t="s">
        <v>332</v>
      </c>
      <c r="F3" s="105" t="s">
        <v>240</v>
      </c>
    </row>
    <row r="4" spans="1:6" s="6" customFormat="1" ht="25.5" x14ac:dyDescent="0.2">
      <c r="A4" s="106" t="s">
        <v>19</v>
      </c>
      <c r="B4" s="371" t="s">
        <v>342</v>
      </c>
      <c r="C4" s="107" t="s">
        <v>343</v>
      </c>
      <c r="D4" s="152"/>
      <c r="E4" s="152"/>
      <c r="F4" s="119"/>
    </row>
    <row r="5" spans="1:6" s="6" customFormat="1" ht="25.5" x14ac:dyDescent="0.2">
      <c r="A5" s="108"/>
      <c r="B5" s="372"/>
      <c r="C5" s="107" t="s">
        <v>344</v>
      </c>
      <c r="D5" s="152"/>
      <c r="E5" s="152"/>
      <c r="F5" s="119"/>
    </row>
    <row r="6" spans="1:6" s="6" customFormat="1" ht="25.5" x14ac:dyDescent="0.2">
      <c r="A6" s="108"/>
      <c r="B6" s="372"/>
      <c r="C6" s="107" t="s">
        <v>177</v>
      </c>
      <c r="D6" s="152"/>
      <c r="E6" s="152"/>
      <c r="F6" s="119"/>
    </row>
    <row r="7" spans="1:6" s="6" customFormat="1" ht="25.5" x14ac:dyDescent="0.2">
      <c r="A7" s="108"/>
      <c r="B7" s="372"/>
      <c r="C7" s="107" t="s">
        <v>345</v>
      </c>
      <c r="D7" s="152"/>
      <c r="E7" s="152"/>
      <c r="F7" s="119"/>
    </row>
    <row r="8" spans="1:6" s="6" customFormat="1" ht="38.25" x14ac:dyDescent="0.2">
      <c r="A8" s="108"/>
      <c r="B8" s="372"/>
      <c r="C8" s="107" t="s">
        <v>42</v>
      </c>
      <c r="D8" s="152"/>
      <c r="E8" s="152"/>
      <c r="F8" s="119"/>
    </row>
    <row r="9" spans="1:6" s="6" customFormat="1" ht="25.5" x14ac:dyDescent="0.2">
      <c r="A9" s="109"/>
      <c r="B9" s="373"/>
      <c r="C9" s="107" t="s">
        <v>178</v>
      </c>
      <c r="D9" s="152"/>
      <c r="E9" s="152"/>
      <c r="F9" s="119"/>
    </row>
    <row r="10" spans="1:6" ht="15" x14ac:dyDescent="0.2">
      <c r="A10" s="110"/>
      <c r="B10" s="98"/>
      <c r="C10" s="111"/>
      <c r="D10" s="153"/>
      <c r="E10" s="121" t="s">
        <v>273</v>
      </c>
      <c r="F10" s="113" t="str">
        <f>IF(COUNT(F4:F9)=0,"N/A",SUM(F4:F9)/COUNT(F4:F9))</f>
        <v>N/A</v>
      </c>
    </row>
    <row r="11" spans="1:6" x14ac:dyDescent="0.2">
      <c r="A11" s="99" t="s">
        <v>119</v>
      </c>
      <c r="B11" s="100"/>
      <c r="C11" s="100"/>
      <c r="D11" s="123"/>
      <c r="E11" s="123"/>
      <c r="F11" s="61"/>
    </row>
    <row r="12" spans="1:6" s="34" customFormat="1" ht="15" x14ac:dyDescent="0.25">
      <c r="A12" s="126" t="s">
        <v>13</v>
      </c>
      <c r="B12" s="104" t="s">
        <v>14</v>
      </c>
      <c r="C12" s="105" t="s">
        <v>0</v>
      </c>
      <c r="D12" s="120" t="s">
        <v>1</v>
      </c>
      <c r="E12" s="120" t="s">
        <v>332</v>
      </c>
      <c r="F12" s="105" t="s">
        <v>240</v>
      </c>
    </row>
    <row r="13" spans="1:6" s="6" customFormat="1" x14ac:dyDescent="0.2">
      <c r="A13" s="106" t="s">
        <v>91</v>
      </c>
      <c r="B13" s="371" t="s">
        <v>346</v>
      </c>
      <c r="C13" s="107" t="s">
        <v>347</v>
      </c>
      <c r="D13" s="152"/>
      <c r="E13" s="152"/>
      <c r="F13" s="119"/>
    </row>
    <row r="14" spans="1:6" s="6" customFormat="1" ht="25.5" x14ac:dyDescent="0.2">
      <c r="A14" s="108"/>
      <c r="B14" s="372"/>
      <c r="C14" s="107" t="s">
        <v>43</v>
      </c>
      <c r="D14" s="152"/>
      <c r="E14" s="152"/>
      <c r="F14" s="119"/>
    </row>
    <row r="15" spans="1:6" s="6" customFormat="1" ht="25.5" x14ac:dyDescent="0.2">
      <c r="A15" s="108"/>
      <c r="B15" s="372"/>
      <c r="C15" s="107" t="s">
        <v>348</v>
      </c>
      <c r="D15" s="152"/>
      <c r="E15" s="152"/>
      <c r="F15" s="119"/>
    </row>
    <row r="16" spans="1:6" s="6" customFormat="1" ht="25.5" x14ac:dyDescent="0.2">
      <c r="A16" s="108"/>
      <c r="B16" s="372"/>
      <c r="C16" s="107" t="s">
        <v>413</v>
      </c>
      <c r="D16" s="152"/>
      <c r="E16" s="152"/>
      <c r="F16" s="119"/>
    </row>
    <row r="17" spans="1:7" s="6" customFormat="1" ht="25.5" x14ac:dyDescent="0.2">
      <c r="A17" s="108"/>
      <c r="B17" s="372"/>
      <c r="C17" s="107" t="s">
        <v>349</v>
      </c>
      <c r="D17" s="152"/>
      <c r="E17" s="152"/>
      <c r="F17" s="119"/>
    </row>
    <row r="18" spans="1:7" s="6" customFormat="1" x14ac:dyDescent="0.2">
      <c r="A18" s="108"/>
      <c r="B18" s="372"/>
      <c r="C18" s="107" t="s">
        <v>78</v>
      </c>
      <c r="D18" s="152"/>
      <c r="E18" s="152"/>
      <c r="F18" s="119"/>
    </row>
    <row r="19" spans="1:7" s="6" customFormat="1" x14ac:dyDescent="0.2">
      <c r="A19" s="109"/>
      <c r="B19" s="373"/>
      <c r="C19" s="107" t="s">
        <v>350</v>
      </c>
      <c r="D19" s="152"/>
      <c r="E19" s="152"/>
      <c r="F19" s="119"/>
    </row>
    <row r="20" spans="1:7" ht="15" x14ac:dyDescent="0.2">
      <c r="A20" s="110"/>
      <c r="B20" s="98"/>
      <c r="C20" s="111"/>
      <c r="D20" s="153"/>
      <c r="E20" s="121" t="s">
        <v>273</v>
      </c>
      <c r="F20" s="113" t="str">
        <f>IF(COUNT(F13:F19)=0,"N/A",SUM(F13:F19)/COUNT(F13:F19))</f>
        <v>N/A</v>
      </c>
      <c r="G20" s="15"/>
    </row>
    <row r="21" spans="1:7" x14ac:dyDescent="0.2">
      <c r="A21" s="110"/>
      <c r="B21" s="98"/>
      <c r="C21" s="111"/>
      <c r="D21" s="153"/>
      <c r="E21" s="159"/>
      <c r="F21" s="124"/>
      <c r="G21" s="15"/>
    </row>
    <row r="22" spans="1:7" s="34" customFormat="1" ht="15" x14ac:dyDescent="0.25">
      <c r="A22" s="126" t="s">
        <v>13</v>
      </c>
      <c r="B22" s="104" t="s">
        <v>14</v>
      </c>
      <c r="C22" s="105" t="s">
        <v>0</v>
      </c>
      <c r="D22" s="120" t="s">
        <v>1</v>
      </c>
      <c r="E22" s="120" t="s">
        <v>332</v>
      </c>
      <c r="F22" s="105" t="s">
        <v>240</v>
      </c>
    </row>
    <row r="23" spans="1:7" s="6" customFormat="1" ht="38.25" x14ac:dyDescent="0.2">
      <c r="A23" s="106" t="s">
        <v>92</v>
      </c>
      <c r="B23" s="371" t="s">
        <v>179</v>
      </c>
      <c r="C23" s="107" t="s">
        <v>180</v>
      </c>
      <c r="D23" s="152"/>
      <c r="E23" s="152"/>
      <c r="F23" s="119"/>
    </row>
    <row r="24" spans="1:7" s="6" customFormat="1" ht="25.5" x14ac:dyDescent="0.2">
      <c r="A24" s="108"/>
      <c r="B24" s="372"/>
      <c r="C24" s="107" t="s">
        <v>351</v>
      </c>
      <c r="D24" s="152"/>
      <c r="E24" s="152"/>
      <c r="F24" s="119"/>
    </row>
    <row r="25" spans="1:7" s="6" customFormat="1" x14ac:dyDescent="0.2">
      <c r="A25" s="108"/>
      <c r="B25" s="372"/>
      <c r="C25" s="107" t="s">
        <v>352</v>
      </c>
      <c r="D25" s="152"/>
      <c r="E25" s="152"/>
      <c r="F25" s="119"/>
    </row>
    <row r="26" spans="1:7" s="6" customFormat="1" ht="25.5" x14ac:dyDescent="0.2">
      <c r="A26" s="108"/>
      <c r="B26" s="372"/>
      <c r="C26" s="107" t="s">
        <v>258</v>
      </c>
      <c r="D26" s="152"/>
      <c r="E26" s="152"/>
      <c r="F26" s="119"/>
    </row>
    <row r="27" spans="1:7" s="6" customFormat="1" x14ac:dyDescent="0.2">
      <c r="A27" s="109"/>
      <c r="B27" s="373"/>
      <c r="C27" s="107" t="s">
        <v>353</v>
      </c>
      <c r="D27" s="152"/>
      <c r="E27" s="152"/>
      <c r="F27" s="119"/>
    </row>
    <row r="28" spans="1:7" s="6" customFormat="1" ht="15" x14ac:dyDescent="0.2">
      <c r="A28" s="61"/>
      <c r="B28" s="116"/>
      <c r="C28" s="116"/>
      <c r="D28" s="154"/>
      <c r="E28" s="121" t="s">
        <v>273</v>
      </c>
      <c r="F28" s="113" t="str">
        <f>IF(COUNT(F23:F27)=0,"N/A",SUM(F23:F27)/COUNT(F23:F27))</f>
        <v>N/A</v>
      </c>
      <c r="G28" s="15"/>
    </row>
    <row r="29" spans="1:7" s="6" customFormat="1" x14ac:dyDescent="0.2">
      <c r="A29" s="61"/>
      <c r="B29" s="116"/>
      <c r="C29" s="116"/>
      <c r="D29" s="154"/>
      <c r="E29" s="159"/>
      <c r="F29" s="124"/>
      <c r="G29" s="15"/>
    </row>
    <row r="30" spans="1:7" s="14" customFormat="1" ht="15" x14ac:dyDescent="0.25">
      <c r="A30" s="126" t="s">
        <v>13</v>
      </c>
      <c r="B30" s="104" t="s">
        <v>14</v>
      </c>
      <c r="C30" s="105" t="s">
        <v>0</v>
      </c>
      <c r="D30" s="120" t="s">
        <v>1</v>
      </c>
      <c r="E30" s="120" t="s">
        <v>332</v>
      </c>
      <c r="F30" s="105" t="s">
        <v>240</v>
      </c>
    </row>
    <row r="31" spans="1:7" s="6" customFormat="1" x14ac:dyDescent="0.2">
      <c r="A31" s="106" t="s">
        <v>93</v>
      </c>
      <c r="B31" s="371" t="s">
        <v>490</v>
      </c>
      <c r="C31" s="107" t="s">
        <v>354</v>
      </c>
      <c r="D31" s="152"/>
      <c r="E31" s="152"/>
      <c r="F31" s="119"/>
    </row>
    <row r="32" spans="1:7" s="6" customFormat="1" ht="25.5" x14ac:dyDescent="0.2">
      <c r="A32" s="108"/>
      <c r="B32" s="372"/>
      <c r="C32" s="107" t="s">
        <v>355</v>
      </c>
      <c r="D32" s="152"/>
      <c r="E32" s="152"/>
      <c r="F32" s="119"/>
    </row>
    <row r="33" spans="1:7" s="6" customFormat="1" ht="38.25" x14ac:dyDescent="0.2">
      <c r="A33" s="108"/>
      <c r="B33" s="372"/>
      <c r="C33" s="107" t="s">
        <v>77</v>
      </c>
      <c r="D33" s="152"/>
      <c r="E33" s="152"/>
      <c r="F33" s="119"/>
    </row>
    <row r="34" spans="1:7" s="6" customFormat="1" ht="25.5" x14ac:dyDescent="0.2">
      <c r="A34" s="109"/>
      <c r="B34" s="373"/>
      <c r="C34" s="107" t="s">
        <v>76</v>
      </c>
      <c r="D34" s="152"/>
      <c r="E34" s="152"/>
      <c r="F34" s="119"/>
    </row>
    <row r="35" spans="1:7" s="6" customFormat="1" ht="15" x14ac:dyDescent="0.2">
      <c r="A35" s="61"/>
      <c r="B35" s="116"/>
      <c r="C35" s="116"/>
      <c r="D35" s="154"/>
      <c r="E35" s="121" t="s">
        <v>273</v>
      </c>
      <c r="F35" s="113" t="str">
        <f>IF(COUNT(F31:F34)=0,"N/A",SUM(F31:F34)/COUNT(F31:F34))</f>
        <v>N/A</v>
      </c>
      <c r="G35" s="15"/>
    </row>
    <row r="36" spans="1:7" s="6" customFormat="1" x14ac:dyDescent="0.2">
      <c r="A36" s="61"/>
      <c r="B36" s="116"/>
      <c r="C36" s="116"/>
      <c r="D36" s="154"/>
      <c r="E36" s="159"/>
      <c r="F36" s="124"/>
      <c r="G36" s="15"/>
    </row>
    <row r="37" spans="1:7" s="14" customFormat="1" ht="15" x14ac:dyDescent="0.25">
      <c r="A37" s="126" t="s">
        <v>13</v>
      </c>
      <c r="B37" s="104" t="s">
        <v>14</v>
      </c>
      <c r="C37" s="105" t="s">
        <v>0</v>
      </c>
      <c r="D37" s="120" t="s">
        <v>1</v>
      </c>
      <c r="E37" s="120" t="s">
        <v>332</v>
      </c>
      <c r="F37" s="105" t="s">
        <v>240</v>
      </c>
    </row>
    <row r="38" spans="1:7" s="6" customFormat="1" ht="25.5" x14ac:dyDescent="0.2">
      <c r="A38" s="106" t="s">
        <v>94</v>
      </c>
      <c r="B38" s="371" t="s">
        <v>181</v>
      </c>
      <c r="C38" s="107" t="s">
        <v>359</v>
      </c>
      <c r="D38" s="152"/>
      <c r="E38" s="152"/>
      <c r="F38" s="119"/>
    </row>
    <row r="39" spans="1:7" s="6" customFormat="1" ht="25.5" x14ac:dyDescent="0.2">
      <c r="A39" s="108"/>
      <c r="B39" s="372"/>
      <c r="C39" s="107" t="s">
        <v>491</v>
      </c>
      <c r="D39" s="152"/>
      <c r="E39" s="152"/>
      <c r="F39" s="119"/>
    </row>
    <row r="40" spans="1:7" s="6" customFormat="1" ht="38.25" x14ac:dyDescent="0.2">
      <c r="A40" s="108"/>
      <c r="B40" s="372"/>
      <c r="C40" s="107" t="s">
        <v>255</v>
      </c>
      <c r="D40" s="152"/>
      <c r="E40" s="152"/>
      <c r="F40" s="119"/>
    </row>
    <row r="41" spans="1:7" s="6" customFormat="1" ht="25.5" x14ac:dyDescent="0.2">
      <c r="A41" s="108"/>
      <c r="B41" s="372"/>
      <c r="C41" s="107" t="s">
        <v>182</v>
      </c>
      <c r="D41" s="152"/>
      <c r="E41" s="152"/>
      <c r="F41" s="119"/>
    </row>
    <row r="42" spans="1:7" s="6" customFormat="1" x14ac:dyDescent="0.2">
      <c r="A42" s="108"/>
      <c r="B42" s="372"/>
      <c r="C42" s="107" t="s">
        <v>256</v>
      </c>
      <c r="D42" s="152"/>
      <c r="E42" s="152"/>
      <c r="F42" s="119"/>
    </row>
    <row r="43" spans="1:7" s="6" customFormat="1" ht="38.25" x14ac:dyDescent="0.2">
      <c r="A43" s="108"/>
      <c r="B43" s="372"/>
      <c r="C43" s="107" t="s">
        <v>75</v>
      </c>
      <c r="D43" s="152"/>
      <c r="E43" s="152"/>
      <c r="F43" s="119"/>
    </row>
    <row r="44" spans="1:7" s="6" customFormat="1" ht="25.5" x14ac:dyDescent="0.2">
      <c r="A44" s="108"/>
      <c r="B44" s="372"/>
      <c r="C44" s="107" t="s">
        <v>356</v>
      </c>
      <c r="D44" s="152"/>
      <c r="E44" s="152"/>
      <c r="F44" s="119"/>
    </row>
    <row r="45" spans="1:7" s="6" customFormat="1" ht="25.5" x14ac:dyDescent="0.2">
      <c r="A45" s="108"/>
      <c r="B45" s="372"/>
      <c r="C45" s="107" t="s">
        <v>183</v>
      </c>
      <c r="D45" s="152"/>
      <c r="E45" s="152"/>
      <c r="F45" s="119"/>
    </row>
    <row r="46" spans="1:7" s="6" customFormat="1" ht="25.5" x14ac:dyDescent="0.2">
      <c r="A46" s="108"/>
      <c r="B46" s="372"/>
      <c r="C46" s="107" t="s">
        <v>357</v>
      </c>
      <c r="D46" s="152"/>
      <c r="E46" s="152"/>
      <c r="F46" s="119"/>
    </row>
    <row r="47" spans="1:7" s="6" customFormat="1" ht="25.5" x14ac:dyDescent="0.2">
      <c r="A47" s="108"/>
      <c r="B47" s="372"/>
      <c r="C47" s="107" t="s">
        <v>358</v>
      </c>
      <c r="D47" s="152"/>
      <c r="E47" s="152"/>
      <c r="F47" s="119"/>
    </row>
    <row r="48" spans="1:7" s="6" customFormat="1" x14ac:dyDescent="0.2">
      <c r="A48" s="108"/>
      <c r="B48" s="372"/>
      <c r="C48" s="107" t="s">
        <v>74</v>
      </c>
      <c r="D48" s="152"/>
      <c r="E48" s="152"/>
      <c r="F48" s="119"/>
    </row>
    <row r="49" spans="1:6" s="6" customFormat="1" x14ac:dyDescent="0.2">
      <c r="A49" s="108"/>
      <c r="B49" s="372"/>
      <c r="C49" s="107" t="s">
        <v>73</v>
      </c>
      <c r="D49" s="152"/>
      <c r="E49" s="152"/>
      <c r="F49" s="119"/>
    </row>
    <row r="50" spans="1:6" s="6" customFormat="1" ht="38.25" x14ac:dyDescent="0.2">
      <c r="A50" s="108"/>
      <c r="B50" s="372"/>
      <c r="C50" s="107" t="s">
        <v>72</v>
      </c>
      <c r="D50" s="152"/>
      <c r="E50" s="152"/>
      <c r="F50" s="119"/>
    </row>
    <row r="51" spans="1:6" s="6" customFormat="1" x14ac:dyDescent="0.2">
      <c r="A51" s="109"/>
      <c r="B51" s="373"/>
      <c r="C51" s="107" t="s">
        <v>71</v>
      </c>
      <c r="D51" s="152"/>
      <c r="E51" s="152"/>
      <c r="F51" s="119"/>
    </row>
    <row r="52" spans="1:6" s="6" customFormat="1" ht="15" x14ac:dyDescent="0.2">
      <c r="A52" s="110"/>
      <c r="B52" s="98"/>
      <c r="C52" s="111"/>
      <c r="D52" s="153"/>
      <c r="E52" s="121" t="s">
        <v>273</v>
      </c>
      <c r="F52" s="113" t="str">
        <f>IF(COUNT(F38:F51)=0,"N/A",SUM(F38:F51)/COUNT(F38:F51))</f>
        <v>N/A</v>
      </c>
    </row>
    <row r="53" spans="1:6" s="6" customFormat="1" x14ac:dyDescent="0.2">
      <c r="A53" s="110"/>
      <c r="B53" s="98"/>
      <c r="C53" s="111"/>
      <c r="D53" s="153"/>
      <c r="E53" s="159"/>
      <c r="F53" s="124"/>
    </row>
    <row r="54" spans="1:6" s="14" customFormat="1" ht="15" x14ac:dyDescent="0.25">
      <c r="A54" s="126" t="s">
        <v>13</v>
      </c>
      <c r="B54" s="104" t="s">
        <v>14</v>
      </c>
      <c r="C54" s="105" t="s">
        <v>0</v>
      </c>
      <c r="D54" s="120" t="s">
        <v>1</v>
      </c>
      <c r="E54" s="120" t="s">
        <v>332</v>
      </c>
      <c r="F54" s="105" t="s">
        <v>240</v>
      </c>
    </row>
    <row r="55" spans="1:6" s="6" customFormat="1" ht="25.5" x14ac:dyDescent="0.2">
      <c r="A55" s="106" t="s">
        <v>120</v>
      </c>
      <c r="B55" s="371" t="s">
        <v>184</v>
      </c>
      <c r="C55" s="107" t="s">
        <v>492</v>
      </c>
      <c r="D55" s="152"/>
      <c r="E55" s="152"/>
      <c r="F55" s="119"/>
    </row>
    <row r="56" spans="1:6" s="6" customFormat="1" ht="38.25" x14ac:dyDescent="0.2">
      <c r="A56" s="108"/>
      <c r="B56" s="372"/>
      <c r="C56" s="107" t="s">
        <v>257</v>
      </c>
      <c r="D56" s="152"/>
      <c r="E56" s="152"/>
      <c r="F56" s="119"/>
    </row>
    <row r="57" spans="1:6" s="6" customFormat="1" x14ac:dyDescent="0.2">
      <c r="A57" s="108"/>
      <c r="B57" s="372"/>
      <c r="C57" s="107" t="s">
        <v>360</v>
      </c>
      <c r="D57" s="152"/>
      <c r="E57" s="152"/>
      <c r="F57" s="119"/>
    </row>
    <row r="58" spans="1:6" s="6" customFormat="1" ht="25.5" x14ac:dyDescent="0.2">
      <c r="A58" s="108"/>
      <c r="B58" s="372"/>
      <c r="C58" s="107" t="s">
        <v>70</v>
      </c>
      <c r="D58" s="152"/>
      <c r="E58" s="152"/>
      <c r="F58" s="119"/>
    </row>
    <row r="59" spans="1:6" s="6" customFormat="1" ht="25.5" x14ac:dyDescent="0.2">
      <c r="A59" s="108"/>
      <c r="B59" s="372"/>
      <c r="C59" s="107" t="s">
        <v>69</v>
      </c>
      <c r="D59" s="152"/>
      <c r="E59" s="152"/>
      <c r="F59" s="119"/>
    </row>
    <row r="60" spans="1:6" s="6" customFormat="1" ht="25.5" x14ac:dyDescent="0.2">
      <c r="A60" s="108"/>
      <c r="B60" s="372"/>
      <c r="C60" s="107" t="s">
        <v>361</v>
      </c>
      <c r="D60" s="152"/>
      <c r="E60" s="152"/>
      <c r="F60" s="119"/>
    </row>
    <row r="61" spans="1:6" s="6" customFormat="1" ht="38.25" x14ac:dyDescent="0.2">
      <c r="A61" s="108"/>
      <c r="B61" s="372"/>
      <c r="C61" s="107" t="s">
        <v>362</v>
      </c>
      <c r="D61" s="152"/>
      <c r="E61" s="152"/>
      <c r="F61" s="119"/>
    </row>
    <row r="62" spans="1:6" s="6" customFormat="1" x14ac:dyDescent="0.2">
      <c r="A62" s="108"/>
      <c r="B62" s="372"/>
      <c r="C62" s="107" t="s">
        <v>68</v>
      </c>
      <c r="D62" s="152"/>
      <c r="E62" s="152"/>
      <c r="F62" s="119"/>
    </row>
    <row r="63" spans="1:6" s="6" customFormat="1" ht="25.5" x14ac:dyDescent="0.2">
      <c r="A63" s="108"/>
      <c r="B63" s="372"/>
      <c r="C63" s="107" t="s">
        <v>67</v>
      </c>
      <c r="D63" s="152"/>
      <c r="E63" s="152"/>
      <c r="F63" s="119"/>
    </row>
    <row r="64" spans="1:6" s="6" customFormat="1" ht="25.5" x14ac:dyDescent="0.2">
      <c r="A64" s="108"/>
      <c r="B64" s="372"/>
      <c r="C64" s="107" t="s">
        <v>363</v>
      </c>
      <c r="D64" s="152"/>
      <c r="E64" s="152"/>
      <c r="F64" s="119"/>
    </row>
    <row r="65" spans="1:7" s="6" customFormat="1" ht="25.5" x14ac:dyDescent="0.2">
      <c r="A65" s="108"/>
      <c r="B65" s="372"/>
      <c r="C65" s="107" t="s">
        <v>268</v>
      </c>
      <c r="D65" s="152"/>
      <c r="E65" s="152"/>
      <c r="F65" s="119"/>
    </row>
    <row r="66" spans="1:7" s="6" customFormat="1" ht="25.5" x14ac:dyDescent="0.2">
      <c r="A66" s="108"/>
      <c r="B66" s="372"/>
      <c r="C66" s="107" t="s">
        <v>66</v>
      </c>
      <c r="D66" s="152"/>
      <c r="E66" s="152"/>
      <c r="F66" s="119"/>
    </row>
    <row r="67" spans="1:7" s="6" customFormat="1" ht="25.5" x14ac:dyDescent="0.2">
      <c r="A67" s="108"/>
      <c r="B67" s="372"/>
      <c r="C67" s="107" t="s">
        <v>65</v>
      </c>
      <c r="D67" s="152"/>
      <c r="E67" s="152"/>
      <c r="F67" s="119"/>
    </row>
    <row r="68" spans="1:7" s="6" customFormat="1" x14ac:dyDescent="0.2">
      <c r="A68" s="108"/>
      <c r="B68" s="372"/>
      <c r="C68" s="107" t="s">
        <v>64</v>
      </c>
      <c r="D68" s="152"/>
      <c r="E68" s="152"/>
      <c r="F68" s="119"/>
    </row>
    <row r="69" spans="1:7" s="6" customFormat="1" ht="38.25" x14ac:dyDescent="0.2">
      <c r="A69" s="108"/>
      <c r="B69" s="372"/>
      <c r="C69" s="107" t="s">
        <v>63</v>
      </c>
      <c r="D69" s="152"/>
      <c r="E69" s="152"/>
      <c r="F69" s="119"/>
    </row>
    <row r="70" spans="1:7" s="6" customFormat="1" ht="25.5" x14ac:dyDescent="0.2">
      <c r="A70" s="109"/>
      <c r="B70" s="373"/>
      <c r="C70" s="107" t="s">
        <v>62</v>
      </c>
      <c r="D70" s="152"/>
      <c r="E70" s="152"/>
      <c r="F70" s="119"/>
    </row>
    <row r="71" spans="1:7" s="6" customFormat="1" ht="15" x14ac:dyDescent="0.2">
      <c r="A71" s="110"/>
      <c r="B71" s="98"/>
      <c r="C71" s="111"/>
      <c r="D71" s="153"/>
      <c r="E71" s="121" t="s">
        <v>273</v>
      </c>
      <c r="F71" s="113" t="str">
        <f>IF(COUNT(F55:F70)=0,"N/A",SUM(F55:F70)/COUNT(F55:F70))</f>
        <v>N/A</v>
      </c>
      <c r="G71" s="15"/>
    </row>
    <row r="72" spans="1:7" s="6" customFormat="1" x14ac:dyDescent="0.2">
      <c r="A72" s="110"/>
      <c r="B72" s="98"/>
      <c r="C72" s="111"/>
      <c r="D72" s="153"/>
      <c r="E72" s="159"/>
      <c r="F72" s="124"/>
      <c r="G72" s="15"/>
    </row>
    <row r="73" spans="1:7" s="14" customFormat="1" ht="15" x14ac:dyDescent="0.25">
      <c r="A73" s="126" t="s">
        <v>13</v>
      </c>
      <c r="B73" s="104" t="s">
        <v>14</v>
      </c>
      <c r="C73" s="105" t="s">
        <v>0</v>
      </c>
      <c r="D73" s="120" t="s">
        <v>1</v>
      </c>
      <c r="E73" s="120" t="s">
        <v>332</v>
      </c>
      <c r="F73" s="105" t="s">
        <v>240</v>
      </c>
    </row>
    <row r="74" spans="1:7" s="6" customFormat="1" ht="38.25" x14ac:dyDescent="0.2">
      <c r="A74" s="106" t="s">
        <v>121</v>
      </c>
      <c r="B74" s="371" t="s">
        <v>185</v>
      </c>
      <c r="C74" s="107" t="s">
        <v>493</v>
      </c>
      <c r="D74" s="152"/>
      <c r="E74" s="152"/>
      <c r="F74" s="119"/>
    </row>
    <row r="75" spans="1:7" s="6" customFormat="1" ht="38.25" x14ac:dyDescent="0.2">
      <c r="A75" s="108"/>
      <c r="B75" s="372"/>
      <c r="C75" s="107" t="s">
        <v>365</v>
      </c>
      <c r="D75" s="152"/>
      <c r="E75" s="152"/>
      <c r="F75" s="119"/>
    </row>
    <row r="76" spans="1:7" s="6" customFormat="1" x14ac:dyDescent="0.2">
      <c r="A76" s="108"/>
      <c r="B76" s="372"/>
      <c r="C76" s="107" t="s">
        <v>366</v>
      </c>
      <c r="D76" s="152"/>
      <c r="E76" s="152"/>
      <c r="F76" s="119"/>
    </row>
    <row r="77" spans="1:7" s="6" customFormat="1" ht="25.5" x14ac:dyDescent="0.2">
      <c r="A77" s="108"/>
      <c r="B77" s="372"/>
      <c r="C77" s="107" t="s">
        <v>367</v>
      </c>
      <c r="D77" s="152"/>
      <c r="E77" s="152"/>
      <c r="F77" s="119"/>
    </row>
    <row r="78" spans="1:7" s="6" customFormat="1" ht="38.25" x14ac:dyDescent="0.2">
      <c r="A78" s="109"/>
      <c r="B78" s="373"/>
      <c r="C78" s="107" t="s">
        <v>368</v>
      </c>
      <c r="D78" s="152"/>
      <c r="E78" s="152"/>
      <c r="F78" s="119"/>
    </row>
    <row r="79" spans="1:7" s="6" customFormat="1" ht="15" x14ac:dyDescent="0.2">
      <c r="A79" s="110"/>
      <c r="B79" s="98"/>
      <c r="C79" s="111"/>
      <c r="D79" s="153"/>
      <c r="E79" s="121" t="s">
        <v>273</v>
      </c>
      <c r="F79" s="113" t="str">
        <f>IF(COUNT(F74:F78)=0,"N/A",SUM(F74:F78)/COUNT(F74:F78))</f>
        <v>N/A</v>
      </c>
      <c r="G79" s="15"/>
    </row>
    <row r="80" spans="1:7" s="6" customFormat="1" x14ac:dyDescent="0.2">
      <c r="A80" s="110"/>
      <c r="B80" s="98"/>
      <c r="C80" s="111"/>
      <c r="D80" s="153"/>
      <c r="E80" s="159"/>
      <c r="F80" s="124"/>
      <c r="G80" s="15"/>
    </row>
    <row r="81" spans="1:7" s="14" customFormat="1" ht="15" x14ac:dyDescent="0.25">
      <c r="A81" s="126" t="s">
        <v>13</v>
      </c>
      <c r="B81" s="104" t="s">
        <v>14</v>
      </c>
      <c r="C81" s="105" t="s">
        <v>0</v>
      </c>
      <c r="D81" s="120" t="s">
        <v>1</v>
      </c>
      <c r="E81" s="120" t="s">
        <v>332</v>
      </c>
      <c r="F81" s="105" t="s">
        <v>240</v>
      </c>
    </row>
    <row r="82" spans="1:7" s="6" customFormat="1" ht="25.5" x14ac:dyDescent="0.2">
      <c r="A82" s="106" t="s">
        <v>122</v>
      </c>
      <c r="B82" s="371" t="s">
        <v>186</v>
      </c>
      <c r="C82" s="107" t="s">
        <v>369</v>
      </c>
      <c r="D82" s="152"/>
      <c r="E82" s="152"/>
      <c r="F82" s="119"/>
    </row>
    <row r="83" spans="1:7" s="6" customFormat="1" ht="38.25" x14ac:dyDescent="0.2">
      <c r="A83" s="108"/>
      <c r="B83" s="372"/>
      <c r="C83" s="107" t="s">
        <v>370</v>
      </c>
      <c r="D83" s="152"/>
      <c r="E83" s="152"/>
      <c r="F83" s="119"/>
    </row>
    <row r="84" spans="1:7" s="6" customFormat="1" ht="25.5" x14ac:dyDescent="0.2">
      <c r="A84" s="108"/>
      <c r="B84" s="372"/>
      <c r="C84" s="107" t="s">
        <v>372</v>
      </c>
      <c r="D84" s="152"/>
      <c r="E84" s="152"/>
      <c r="F84" s="119"/>
    </row>
    <row r="85" spans="1:7" s="6" customFormat="1" ht="25.5" x14ac:dyDescent="0.2">
      <c r="A85" s="108"/>
      <c r="B85" s="372"/>
      <c r="C85" s="107" t="s">
        <v>371</v>
      </c>
      <c r="D85" s="152"/>
      <c r="E85" s="152"/>
      <c r="F85" s="119"/>
    </row>
    <row r="86" spans="1:7" s="6" customFormat="1" ht="25.5" x14ac:dyDescent="0.2">
      <c r="A86" s="108"/>
      <c r="B86" s="372"/>
      <c r="C86" s="107" t="s">
        <v>61</v>
      </c>
      <c r="D86" s="152"/>
      <c r="E86" s="152"/>
      <c r="F86" s="119"/>
    </row>
    <row r="87" spans="1:7" s="6" customFormat="1" ht="25.5" x14ac:dyDescent="0.2">
      <c r="A87" s="109"/>
      <c r="B87" s="373"/>
      <c r="C87" s="107" t="s">
        <v>373</v>
      </c>
      <c r="D87" s="152"/>
      <c r="E87" s="152"/>
      <c r="F87" s="119"/>
    </row>
    <row r="88" spans="1:7" s="6" customFormat="1" ht="15" x14ac:dyDescent="0.2">
      <c r="A88" s="110"/>
      <c r="B88" s="98"/>
      <c r="C88" s="111"/>
      <c r="D88" s="153"/>
      <c r="E88" s="121" t="s">
        <v>273</v>
      </c>
      <c r="F88" s="113" t="str">
        <f>IF(COUNT(F82:F87)=0,"N/A",SUM(F82:F87)/COUNT(F82:F87))</f>
        <v>N/A</v>
      </c>
      <c r="G88" s="15"/>
    </row>
    <row r="89" spans="1:7" s="6" customFormat="1" x14ac:dyDescent="0.2">
      <c r="A89" s="110"/>
      <c r="B89" s="98"/>
      <c r="C89" s="111"/>
      <c r="D89" s="153"/>
      <c r="E89" s="159"/>
      <c r="F89" s="124"/>
      <c r="G89" s="15"/>
    </row>
    <row r="90" spans="1:7" s="14" customFormat="1" ht="15" x14ac:dyDescent="0.25">
      <c r="A90" s="126" t="s">
        <v>13</v>
      </c>
      <c r="B90" s="104" t="s">
        <v>14</v>
      </c>
      <c r="C90" s="105" t="s">
        <v>0</v>
      </c>
      <c r="D90" s="120" t="s">
        <v>1</v>
      </c>
      <c r="E90" s="120" t="s">
        <v>332</v>
      </c>
      <c r="F90" s="105" t="s">
        <v>240</v>
      </c>
    </row>
    <row r="91" spans="1:7" s="6" customFormat="1" x14ac:dyDescent="0.2">
      <c r="A91" s="106" t="s">
        <v>123</v>
      </c>
      <c r="B91" s="371" t="s">
        <v>187</v>
      </c>
      <c r="C91" s="107" t="s">
        <v>60</v>
      </c>
      <c r="D91" s="152"/>
      <c r="E91" s="152"/>
      <c r="F91" s="119"/>
    </row>
    <row r="92" spans="1:7" s="6" customFormat="1" ht="25.5" x14ac:dyDescent="0.2">
      <c r="A92" s="108"/>
      <c r="B92" s="372"/>
      <c r="C92" s="107" t="s">
        <v>374</v>
      </c>
      <c r="D92" s="152"/>
      <c r="E92" s="152"/>
      <c r="F92" s="119"/>
    </row>
    <row r="93" spans="1:7" s="6" customFormat="1" ht="25.5" x14ac:dyDescent="0.2">
      <c r="A93" s="108"/>
      <c r="B93" s="372"/>
      <c r="C93" s="107" t="s">
        <v>375</v>
      </c>
      <c r="D93" s="152"/>
      <c r="E93" s="152"/>
      <c r="F93" s="119"/>
    </row>
    <row r="94" spans="1:7" s="6" customFormat="1" x14ac:dyDescent="0.2">
      <c r="A94" s="109"/>
      <c r="B94" s="373"/>
      <c r="C94" s="107" t="s">
        <v>44</v>
      </c>
      <c r="D94" s="152"/>
      <c r="E94" s="152"/>
      <c r="F94" s="119"/>
    </row>
    <row r="95" spans="1:7" s="6" customFormat="1" ht="15" x14ac:dyDescent="0.2">
      <c r="A95" s="110"/>
      <c r="B95" s="98"/>
      <c r="C95" s="111"/>
      <c r="D95" s="153"/>
      <c r="E95" s="121" t="s">
        <v>273</v>
      </c>
      <c r="F95" s="113" t="str">
        <f>IF(COUNT(F91:F94)=0,"N/A",SUM(F91:F94)/COUNT(F91:F94))</f>
        <v>N/A</v>
      </c>
      <c r="G95" s="15"/>
    </row>
    <row r="96" spans="1:7" s="6" customFormat="1" x14ac:dyDescent="0.2">
      <c r="A96" s="99" t="s">
        <v>124</v>
      </c>
      <c r="B96" s="100"/>
      <c r="C96" s="100"/>
      <c r="D96" s="123"/>
      <c r="E96" s="123"/>
      <c r="F96" s="101"/>
      <c r="G96" s="13"/>
    </row>
    <row r="97" spans="1:7" s="14" customFormat="1" ht="15" x14ac:dyDescent="0.25">
      <c r="A97" s="126" t="s">
        <v>13</v>
      </c>
      <c r="B97" s="104" t="s">
        <v>14</v>
      </c>
      <c r="C97" s="105" t="s">
        <v>0</v>
      </c>
      <c r="D97" s="120" t="s">
        <v>1</v>
      </c>
      <c r="E97" s="120" t="s">
        <v>332</v>
      </c>
      <c r="F97" s="105" t="s">
        <v>240</v>
      </c>
    </row>
    <row r="98" spans="1:7" s="6" customFormat="1" ht="25.5" x14ac:dyDescent="0.2">
      <c r="A98" s="106" t="s">
        <v>97</v>
      </c>
      <c r="B98" s="371" t="s">
        <v>376</v>
      </c>
      <c r="C98" s="107" t="s">
        <v>494</v>
      </c>
      <c r="D98" s="152"/>
      <c r="E98" s="152"/>
      <c r="F98" s="119"/>
    </row>
    <row r="99" spans="1:7" s="6" customFormat="1" ht="25.5" x14ac:dyDescent="0.2">
      <c r="A99" s="108"/>
      <c r="B99" s="372"/>
      <c r="C99" s="107" t="s">
        <v>377</v>
      </c>
      <c r="D99" s="152"/>
      <c r="E99" s="152"/>
      <c r="F99" s="119"/>
    </row>
    <row r="100" spans="1:7" s="6" customFormat="1" ht="25.5" x14ac:dyDescent="0.2">
      <c r="A100" s="109"/>
      <c r="B100" s="373"/>
      <c r="C100" s="107" t="s">
        <v>495</v>
      </c>
      <c r="D100" s="152"/>
      <c r="E100" s="152"/>
      <c r="F100" s="119"/>
    </row>
    <row r="101" spans="1:7" s="6" customFormat="1" ht="15" x14ac:dyDescent="0.2">
      <c r="A101" s="110"/>
      <c r="B101" s="98"/>
      <c r="C101" s="111"/>
      <c r="D101" s="153"/>
      <c r="E101" s="121" t="s">
        <v>273</v>
      </c>
      <c r="F101" s="113" t="str">
        <f>IF(COUNT(F98:F100)=0,"N/A",SUM(F98:F100)/COUNT(F98:F100))</f>
        <v>N/A</v>
      </c>
      <c r="G101" s="15"/>
    </row>
    <row r="102" spans="1:7" s="6" customFormat="1" x14ac:dyDescent="0.2">
      <c r="A102" s="110"/>
      <c r="B102" s="98"/>
      <c r="C102" s="111"/>
      <c r="D102" s="153"/>
      <c r="E102" s="159"/>
      <c r="F102" s="124"/>
      <c r="G102" s="15"/>
    </row>
    <row r="103" spans="1:7" s="14" customFormat="1" ht="15" x14ac:dyDescent="0.25">
      <c r="A103" s="126" t="s">
        <v>13</v>
      </c>
      <c r="B103" s="104" t="s">
        <v>14</v>
      </c>
      <c r="C103" s="105" t="s">
        <v>0</v>
      </c>
      <c r="D103" s="120" t="s">
        <v>1</v>
      </c>
      <c r="E103" s="120" t="s">
        <v>332</v>
      </c>
      <c r="F103" s="105" t="s">
        <v>240</v>
      </c>
    </row>
    <row r="104" spans="1:7" s="6" customFormat="1" ht="51" x14ac:dyDescent="0.2">
      <c r="A104" s="106" t="s">
        <v>101</v>
      </c>
      <c r="B104" s="371" t="s">
        <v>188</v>
      </c>
      <c r="C104" s="107" t="s">
        <v>378</v>
      </c>
      <c r="D104" s="152"/>
      <c r="E104" s="152"/>
      <c r="F104" s="119"/>
    </row>
    <row r="105" spans="1:7" s="6" customFormat="1" ht="25.5" x14ac:dyDescent="0.2">
      <c r="A105" s="108"/>
      <c r="B105" s="372"/>
      <c r="C105" s="107" t="s">
        <v>379</v>
      </c>
      <c r="D105" s="152"/>
      <c r="E105" s="152"/>
      <c r="F105" s="119"/>
    </row>
    <row r="106" spans="1:7" s="6" customFormat="1" ht="25.5" x14ac:dyDescent="0.2">
      <c r="A106" s="108"/>
      <c r="B106" s="372"/>
      <c r="C106" s="107" t="s">
        <v>380</v>
      </c>
      <c r="D106" s="152"/>
      <c r="E106" s="152"/>
      <c r="F106" s="119"/>
    </row>
    <row r="107" spans="1:7" s="6" customFormat="1" ht="54" customHeight="1" x14ac:dyDescent="0.2">
      <c r="A107" s="109"/>
      <c r="B107" s="373"/>
      <c r="C107" s="107" t="s">
        <v>468</v>
      </c>
      <c r="D107" s="152"/>
      <c r="E107" s="152"/>
      <c r="F107" s="119"/>
    </row>
    <row r="108" spans="1:7" s="6" customFormat="1" ht="15" x14ac:dyDescent="0.2">
      <c r="A108" s="127"/>
      <c r="B108" s="98"/>
      <c r="C108" s="111"/>
      <c r="D108" s="153"/>
      <c r="E108" s="121" t="s">
        <v>273</v>
      </c>
      <c r="F108" s="113" t="str">
        <f>IF(COUNT(F104:F107)=0,"N/A",SUM(F104:F107)/COUNT(F104:F107))</f>
        <v>N/A</v>
      </c>
    </row>
    <row r="109" spans="1:7" s="6" customFormat="1" x14ac:dyDescent="0.2">
      <c r="A109" s="110"/>
      <c r="B109" s="98"/>
      <c r="C109" s="111"/>
      <c r="D109" s="153"/>
      <c r="E109" s="159"/>
      <c r="F109" s="124"/>
    </row>
    <row r="110" spans="1:7" s="6" customFormat="1" x14ac:dyDescent="0.2">
      <c r="A110" s="99" t="s">
        <v>125</v>
      </c>
      <c r="B110" s="98"/>
      <c r="C110" s="111"/>
      <c r="D110" s="153"/>
      <c r="E110" s="159"/>
      <c r="F110" s="128"/>
      <c r="G110" s="15"/>
    </row>
    <row r="111" spans="1:7" s="14" customFormat="1" ht="15" x14ac:dyDescent="0.25">
      <c r="A111" s="103" t="s">
        <v>13</v>
      </c>
      <c r="B111" s="104" t="s">
        <v>14</v>
      </c>
      <c r="C111" s="105" t="s">
        <v>0</v>
      </c>
      <c r="D111" s="120" t="s">
        <v>1</v>
      </c>
      <c r="E111" s="120" t="s">
        <v>332</v>
      </c>
      <c r="F111" s="105" t="s">
        <v>240</v>
      </c>
    </row>
    <row r="112" spans="1:7" s="6" customFormat="1" ht="25.5" x14ac:dyDescent="0.2">
      <c r="A112" s="106" t="s">
        <v>126</v>
      </c>
      <c r="B112" s="371" t="s">
        <v>15</v>
      </c>
      <c r="C112" s="107" t="s">
        <v>189</v>
      </c>
      <c r="D112" s="152"/>
      <c r="E112" s="152"/>
      <c r="F112" s="119"/>
    </row>
    <row r="113" spans="1:7" s="6" customFormat="1" ht="38.25" x14ac:dyDescent="0.2">
      <c r="A113" s="108"/>
      <c r="B113" s="372"/>
      <c r="C113" s="107" t="s">
        <v>381</v>
      </c>
      <c r="D113" s="152"/>
      <c r="E113" s="152"/>
      <c r="F113" s="119"/>
    </row>
    <row r="114" spans="1:7" s="6" customFormat="1" x14ac:dyDescent="0.2">
      <c r="A114" s="108"/>
      <c r="B114" s="372"/>
      <c r="C114" s="107" t="s">
        <v>384</v>
      </c>
      <c r="D114" s="152"/>
      <c r="E114" s="152"/>
      <c r="F114" s="119"/>
    </row>
    <row r="115" spans="1:7" s="6" customFormat="1" x14ac:dyDescent="0.2">
      <c r="A115" s="109"/>
      <c r="B115" s="373"/>
      <c r="C115" s="107" t="s">
        <v>190</v>
      </c>
      <c r="D115" s="152"/>
      <c r="E115" s="152"/>
      <c r="F115" s="119"/>
    </row>
    <row r="116" spans="1:7" s="6" customFormat="1" ht="15" x14ac:dyDescent="0.2">
      <c r="A116" s="127"/>
      <c r="B116" s="98"/>
      <c r="C116" s="111"/>
      <c r="D116" s="153"/>
      <c r="E116" s="121" t="s">
        <v>273</v>
      </c>
      <c r="F116" s="113" t="str">
        <f>IF(COUNT(F112:F115)=0,"N/A",SUM(F112:F115)/COUNT(F112:F115))</f>
        <v>N/A</v>
      </c>
      <c r="G116" s="15"/>
    </row>
    <row r="117" spans="1:7" s="6" customFormat="1" x14ac:dyDescent="0.2">
      <c r="A117" s="99" t="s">
        <v>127</v>
      </c>
      <c r="B117" s="98"/>
      <c r="C117" s="111"/>
      <c r="D117" s="153"/>
      <c r="E117" s="159"/>
      <c r="F117" s="124"/>
      <c r="G117" s="15"/>
    </row>
    <row r="118" spans="1:7" s="14" customFormat="1" ht="15" x14ac:dyDescent="0.25">
      <c r="A118" s="103" t="s">
        <v>13</v>
      </c>
      <c r="B118" s="104" t="s">
        <v>14</v>
      </c>
      <c r="C118" s="105" t="s">
        <v>0</v>
      </c>
      <c r="D118" s="120" t="s">
        <v>1</v>
      </c>
      <c r="E118" s="120" t="s">
        <v>332</v>
      </c>
      <c r="F118" s="105" t="s">
        <v>240</v>
      </c>
    </row>
    <row r="119" spans="1:7" s="6" customFormat="1" ht="38.25" x14ac:dyDescent="0.2">
      <c r="A119" s="106" t="s">
        <v>128</v>
      </c>
      <c r="B119" s="371" t="s">
        <v>382</v>
      </c>
      <c r="C119" s="107" t="s">
        <v>383</v>
      </c>
      <c r="D119" s="152"/>
      <c r="E119" s="152"/>
      <c r="F119" s="119"/>
    </row>
    <row r="120" spans="1:7" s="6" customFormat="1" ht="51" x14ac:dyDescent="0.2">
      <c r="A120" s="108"/>
      <c r="B120" s="372"/>
      <c r="C120" s="107" t="s">
        <v>385</v>
      </c>
      <c r="D120" s="152"/>
      <c r="E120" s="152"/>
      <c r="F120" s="119"/>
    </row>
    <row r="121" spans="1:7" s="6" customFormat="1" ht="25.5" x14ac:dyDescent="0.2">
      <c r="A121" s="109"/>
      <c r="B121" s="373"/>
      <c r="C121" s="107" t="s">
        <v>191</v>
      </c>
      <c r="D121" s="152"/>
      <c r="E121" s="152"/>
      <c r="F121" s="119"/>
    </row>
    <row r="122" spans="1:7" s="6" customFormat="1" ht="15" x14ac:dyDescent="0.2">
      <c r="A122" s="127"/>
      <c r="B122" s="98"/>
      <c r="C122" s="111"/>
      <c r="D122" s="153"/>
      <c r="E122" s="121" t="s">
        <v>273</v>
      </c>
      <c r="F122" s="113" t="str">
        <f>IF(COUNT(F119:F121)=0,"N/A",SUM(F119:F121)/COUNT(F119:F121))</f>
        <v>N/A</v>
      </c>
      <c r="G122" s="15"/>
    </row>
    <row r="123" spans="1:7" s="6" customFormat="1" x14ac:dyDescent="0.2">
      <c r="A123" s="110"/>
      <c r="B123" s="98"/>
      <c r="C123" s="111"/>
      <c r="D123" s="153"/>
      <c r="E123" s="159"/>
      <c r="F123" s="124"/>
      <c r="G123" s="15"/>
    </row>
    <row r="124" spans="1:7" s="14" customFormat="1" ht="15" x14ac:dyDescent="0.25">
      <c r="A124" s="103" t="s">
        <v>13</v>
      </c>
      <c r="B124" s="104" t="s">
        <v>14</v>
      </c>
      <c r="C124" s="105" t="s">
        <v>0</v>
      </c>
      <c r="D124" s="120" t="s">
        <v>1</v>
      </c>
      <c r="E124" s="120" t="s">
        <v>332</v>
      </c>
      <c r="F124" s="105" t="s">
        <v>240</v>
      </c>
    </row>
    <row r="125" spans="1:7" s="6" customFormat="1" ht="25.5" x14ac:dyDescent="0.2">
      <c r="A125" s="106" t="s">
        <v>129</v>
      </c>
      <c r="B125" s="371" t="s">
        <v>386</v>
      </c>
      <c r="C125" s="107" t="s">
        <v>192</v>
      </c>
      <c r="D125" s="152"/>
      <c r="E125" s="152"/>
      <c r="F125" s="119"/>
    </row>
    <row r="126" spans="1:7" s="6" customFormat="1" x14ac:dyDescent="0.2">
      <c r="A126" s="108"/>
      <c r="B126" s="372"/>
      <c r="C126" s="107" t="s">
        <v>387</v>
      </c>
      <c r="D126" s="152"/>
      <c r="E126" s="152"/>
      <c r="F126" s="119"/>
    </row>
    <row r="127" spans="1:7" s="6" customFormat="1" ht="25.5" x14ac:dyDescent="0.2">
      <c r="A127" s="108"/>
      <c r="B127" s="372"/>
      <c r="C127" s="107" t="s">
        <v>193</v>
      </c>
      <c r="D127" s="152"/>
      <c r="E127" s="152"/>
      <c r="F127" s="119"/>
    </row>
    <row r="128" spans="1:7" s="6" customFormat="1" ht="38.25" x14ac:dyDescent="0.2">
      <c r="A128" s="108"/>
      <c r="B128" s="372"/>
      <c r="C128" s="107" t="s">
        <v>496</v>
      </c>
      <c r="D128" s="152"/>
      <c r="E128" s="152"/>
      <c r="F128" s="119"/>
    </row>
    <row r="129" spans="1:7" s="6" customFormat="1" x14ac:dyDescent="0.2">
      <c r="A129" s="108"/>
      <c r="B129" s="372"/>
      <c r="C129" s="107" t="s">
        <v>388</v>
      </c>
      <c r="D129" s="152"/>
      <c r="E129" s="152"/>
      <c r="F129" s="119"/>
    </row>
    <row r="130" spans="1:7" s="6" customFormat="1" x14ac:dyDescent="0.2">
      <c r="A130" s="109"/>
      <c r="B130" s="373"/>
      <c r="C130" s="107" t="s">
        <v>269</v>
      </c>
      <c r="D130" s="152"/>
      <c r="E130" s="152"/>
      <c r="F130" s="119"/>
    </row>
    <row r="131" spans="1:7" s="6" customFormat="1" ht="15" x14ac:dyDescent="0.2">
      <c r="A131" s="127"/>
      <c r="B131" s="98"/>
      <c r="C131" s="111"/>
      <c r="D131" s="153"/>
      <c r="E131" s="121" t="s">
        <v>273</v>
      </c>
      <c r="F131" s="113" t="str">
        <f>IF(COUNT(F125:F130)=0,"N/A",SUM(F125:F130)/COUNT(F125:F130))</f>
        <v>N/A</v>
      </c>
      <c r="G131" s="15"/>
    </row>
    <row r="132" spans="1:7" s="6" customFormat="1" x14ac:dyDescent="0.2">
      <c r="A132" s="110"/>
      <c r="B132" s="98"/>
      <c r="C132" s="111"/>
      <c r="D132" s="153"/>
      <c r="E132" s="159"/>
      <c r="F132" s="124"/>
      <c r="G132" s="15"/>
    </row>
    <row r="133" spans="1:7" s="14" customFormat="1" ht="15" x14ac:dyDescent="0.25">
      <c r="A133" s="103" t="s">
        <v>13</v>
      </c>
      <c r="B133" s="104" t="s">
        <v>14</v>
      </c>
      <c r="C133" s="105" t="s">
        <v>0</v>
      </c>
      <c r="D133" s="120" t="s">
        <v>1</v>
      </c>
      <c r="E133" s="120" t="s">
        <v>332</v>
      </c>
      <c r="F133" s="105" t="s">
        <v>240</v>
      </c>
    </row>
    <row r="134" spans="1:7" s="6" customFormat="1" ht="25.5" x14ac:dyDescent="0.2">
      <c r="A134" s="106" t="s">
        <v>195</v>
      </c>
      <c r="B134" s="371" t="s">
        <v>277</v>
      </c>
      <c r="C134" s="107" t="s">
        <v>389</v>
      </c>
      <c r="D134" s="152"/>
      <c r="E134" s="152"/>
      <c r="F134" s="119"/>
    </row>
    <row r="135" spans="1:7" s="6" customFormat="1" ht="25.5" x14ac:dyDescent="0.2">
      <c r="A135" s="108"/>
      <c r="B135" s="372"/>
      <c r="C135" s="107" t="s">
        <v>166</v>
      </c>
      <c r="D135" s="152"/>
      <c r="E135" s="152"/>
      <c r="F135" s="119"/>
    </row>
    <row r="136" spans="1:7" s="6" customFormat="1" ht="25.5" x14ac:dyDescent="0.2">
      <c r="A136" s="109"/>
      <c r="B136" s="373"/>
      <c r="C136" s="107" t="s">
        <v>390</v>
      </c>
      <c r="D136" s="152"/>
      <c r="E136" s="152"/>
      <c r="F136" s="119"/>
    </row>
    <row r="137" spans="1:7" s="6" customFormat="1" ht="15" x14ac:dyDescent="0.2">
      <c r="A137" s="110"/>
      <c r="B137" s="98"/>
      <c r="C137" s="111"/>
      <c r="D137" s="153"/>
      <c r="E137" s="121" t="s">
        <v>273</v>
      </c>
      <c r="F137" s="113" t="str">
        <f>IF(COUNT(F134:F136)=0,"N/A",SUM(F134:F136)/COUNT(F134:F136))</f>
        <v>N/A</v>
      </c>
      <c r="G137" s="15"/>
    </row>
    <row r="138" spans="1:7" s="6" customFormat="1" x14ac:dyDescent="0.2">
      <c r="A138" s="3"/>
      <c r="B138" s="1"/>
      <c r="C138" s="4"/>
      <c r="D138" s="155"/>
      <c r="E138" s="156"/>
      <c r="F138" s="15"/>
      <c r="G138" s="15"/>
    </row>
    <row r="139" spans="1:7" s="6" customFormat="1" x14ac:dyDescent="0.2">
      <c r="A139" s="3"/>
      <c r="B139" s="1"/>
      <c r="C139" s="4"/>
      <c r="D139" s="155"/>
      <c r="E139" s="156"/>
      <c r="F139" s="15"/>
      <c r="G139" s="8"/>
    </row>
  </sheetData>
  <mergeCells count="15">
    <mergeCell ref="B134:B136"/>
    <mergeCell ref="B104:B107"/>
    <mergeCell ref="B119:B121"/>
    <mergeCell ref="B125:B130"/>
    <mergeCell ref="B4:B9"/>
    <mergeCell ref="B13:B19"/>
    <mergeCell ref="B23:B27"/>
    <mergeCell ref="B31:B34"/>
    <mergeCell ref="B38:B51"/>
    <mergeCell ref="B55:B70"/>
    <mergeCell ref="B74:B78"/>
    <mergeCell ref="B82:B87"/>
    <mergeCell ref="B91:B94"/>
    <mergeCell ref="B98:B100"/>
    <mergeCell ref="B112:B115"/>
  </mergeCells>
  <conditionalFormatting sqref="F137 F131 F116 F122 F10 F20 F28 F88 F79 F35 F95 F52 F71 F101 F108 F110">
    <cfRule type="cellIs" dxfId="1402" priority="1174" stopIfTrue="1" operator="equal">
      <formula>""""""</formula>
    </cfRule>
    <cfRule type="cellIs" dxfId="1401" priority="1175" stopIfTrue="1" operator="equal">
      <formula>"R"</formula>
    </cfRule>
    <cfRule type="cellIs" dxfId="1400" priority="1176" stopIfTrue="1" operator="equal">
      <formula>"y"</formula>
    </cfRule>
    <cfRule type="cellIs" dxfId="1399" priority="1177" stopIfTrue="1" operator="equal">
      <formula>"G"</formula>
    </cfRule>
  </conditionalFormatting>
  <conditionalFormatting sqref="F137 F131 F116 F122 F10 F20 F28 F88 F79 F35 F95 F52 F71 F101 F108">
    <cfRule type="cellIs" dxfId="1398" priority="807" operator="greaterThanOrEqual">
      <formula>4</formula>
    </cfRule>
    <cfRule type="cellIs" dxfId="1397" priority="808" operator="greaterThanOrEqual">
      <formula>3</formula>
    </cfRule>
    <cfRule type="cellIs" dxfId="1396" priority="809" operator="greaterThanOrEqual">
      <formula>0</formula>
    </cfRule>
  </conditionalFormatting>
  <conditionalFormatting sqref="F112:F115 F119:F121 F125:F130 F134:F136 F13:F19 F4:F9 F23:F27 F31:F34 F38:F51 F55:F70 F74:F78 F82:F87 F91:F94 F98:F100 F104:F107">
    <cfRule type="cellIs" dxfId="1395" priority="356" operator="equal">
      <formula>4</formula>
    </cfRule>
    <cfRule type="cellIs" dxfId="1394" priority="357" operator="greaterThan">
      <formula>2.51</formula>
    </cfRule>
    <cfRule type="cellIs" dxfId="1393" priority="358" operator="greaterThan">
      <formula>1.51</formula>
    </cfRule>
    <cfRule type="cellIs" dxfId="1392" priority="359" operator="greaterThanOrEqual">
      <formula>0</formula>
    </cfRule>
  </conditionalFormatting>
  <conditionalFormatting sqref="F137 F131 F116 F122 F10 F20 F88 F28 F79 F35 F95 F52 F71 F101 F108">
    <cfRule type="cellIs" dxfId="1391" priority="293" operator="equal">
      <formula>4</formula>
    </cfRule>
    <cfRule type="cellIs" dxfId="1390" priority="294" operator="greaterThanOrEqual">
      <formula>3</formula>
    </cfRule>
    <cfRule type="cellIs" dxfId="1389" priority="295" operator="greaterThanOrEqual">
      <formula>2</formula>
    </cfRule>
    <cfRule type="cellIs" dxfId="1388" priority="296" operator="equal">
      <formula>0</formula>
    </cfRule>
  </conditionalFormatting>
  <conditionalFormatting sqref="F137 F131 F116 F122 F10 F20 F88 F28 F79 F35 F95 F52 F71 F101 F108">
    <cfRule type="cellIs" dxfId="1387" priority="285" operator="equal">
      <formula>4</formula>
    </cfRule>
    <cfRule type="cellIs" dxfId="1386" priority="286" operator="greaterThanOrEqual">
      <formula>2.55</formula>
    </cfRule>
    <cfRule type="cellIs" dxfId="1385" priority="287" operator="greaterThanOrEqual">
      <formula>2</formula>
    </cfRule>
    <cfRule type="cellIs" dxfId="1384" priority="288" operator="greaterThanOrEqual">
      <formula>0</formula>
    </cfRule>
  </conditionalFormatting>
  <conditionalFormatting sqref="F10">
    <cfRule type="cellIs" dxfId="1383" priority="221" operator="equal">
      <formula>"N/A"</formula>
    </cfRule>
    <cfRule type="cellIs" dxfId="1382" priority="222" operator="equal">
      <formula>4</formula>
    </cfRule>
    <cfRule type="cellIs" dxfId="1381" priority="223" operator="greaterThanOrEqual">
      <formula>2.55</formula>
    </cfRule>
    <cfRule type="cellIs" dxfId="1380" priority="224" operator="greaterThanOrEqual">
      <formula>2</formula>
    </cfRule>
    <cfRule type="cellIs" dxfId="1379" priority="225" operator="greaterThanOrEqual">
      <formula>0</formula>
    </cfRule>
  </conditionalFormatting>
  <conditionalFormatting sqref="F10">
    <cfRule type="cellIs" dxfId="1378" priority="217" operator="equal">
      <formula>4</formula>
    </cfRule>
    <cfRule type="cellIs" dxfId="1377" priority="218" operator="greaterThanOrEqual">
      <formula>2.55</formula>
    </cfRule>
    <cfRule type="cellIs" dxfId="1376" priority="219" operator="greaterThanOrEqual">
      <formula>2</formula>
    </cfRule>
    <cfRule type="cellIs" dxfId="1375" priority="220" operator="greaterThanOrEqual">
      <formula>0</formula>
    </cfRule>
  </conditionalFormatting>
  <conditionalFormatting sqref="F10">
    <cfRule type="cellIs" dxfId="1374" priority="216" operator="equal">
      <formula>"N/A"</formula>
    </cfRule>
  </conditionalFormatting>
  <conditionalFormatting sqref="F10">
    <cfRule type="cellIs" dxfId="1373" priority="212" operator="equal">
      <formula>4</formula>
    </cfRule>
    <cfRule type="cellIs" dxfId="1372" priority="213" operator="greaterThanOrEqual">
      <formula>2.55</formula>
    </cfRule>
    <cfRule type="cellIs" dxfId="1371" priority="214" operator="greaterThanOrEqual">
      <formula>2</formula>
    </cfRule>
    <cfRule type="cellIs" dxfId="1370" priority="215" operator="greaterThanOrEqual">
      <formula>0</formula>
    </cfRule>
  </conditionalFormatting>
  <conditionalFormatting sqref="F10">
    <cfRule type="cellIs" dxfId="1369" priority="211" operator="equal">
      <formula>"N/A"</formula>
    </cfRule>
  </conditionalFormatting>
  <conditionalFormatting sqref="F20">
    <cfRule type="cellIs" dxfId="1368" priority="206" operator="equal">
      <formula>"N/A"</formula>
    </cfRule>
    <cfRule type="cellIs" dxfId="1367" priority="207" operator="equal">
      <formula>4</formula>
    </cfRule>
    <cfRule type="cellIs" dxfId="1366" priority="208" operator="greaterThanOrEqual">
      <formula>2.55</formula>
    </cfRule>
    <cfRule type="cellIs" dxfId="1365" priority="209" operator="greaterThanOrEqual">
      <formula>2</formula>
    </cfRule>
    <cfRule type="cellIs" dxfId="1364" priority="210" operator="greaterThanOrEqual">
      <formula>0</formula>
    </cfRule>
  </conditionalFormatting>
  <conditionalFormatting sqref="F20">
    <cfRule type="cellIs" dxfId="1363" priority="202" operator="equal">
      <formula>4</formula>
    </cfRule>
    <cfRule type="cellIs" dxfId="1362" priority="203" operator="greaterThanOrEqual">
      <formula>2.55</formula>
    </cfRule>
    <cfRule type="cellIs" dxfId="1361" priority="204" operator="greaterThanOrEqual">
      <formula>2</formula>
    </cfRule>
    <cfRule type="cellIs" dxfId="1360" priority="205" operator="greaterThanOrEqual">
      <formula>0</formula>
    </cfRule>
  </conditionalFormatting>
  <conditionalFormatting sqref="F20">
    <cfRule type="cellIs" dxfId="1359" priority="201" operator="equal">
      <formula>"N/A"</formula>
    </cfRule>
  </conditionalFormatting>
  <conditionalFormatting sqref="F20">
    <cfRule type="cellIs" dxfId="1358" priority="197" operator="equal">
      <formula>4</formula>
    </cfRule>
    <cfRule type="cellIs" dxfId="1357" priority="198" operator="greaterThanOrEqual">
      <formula>2.55</formula>
    </cfRule>
    <cfRule type="cellIs" dxfId="1356" priority="199" operator="greaterThanOrEqual">
      <formula>2</formula>
    </cfRule>
    <cfRule type="cellIs" dxfId="1355" priority="200" operator="greaterThanOrEqual">
      <formula>0</formula>
    </cfRule>
  </conditionalFormatting>
  <conditionalFormatting sqref="F20">
    <cfRule type="cellIs" dxfId="1354" priority="196" operator="equal">
      <formula>"N/A"</formula>
    </cfRule>
  </conditionalFormatting>
  <conditionalFormatting sqref="F28">
    <cfRule type="cellIs" dxfId="1353" priority="191" operator="equal">
      <formula>"N/A"</formula>
    </cfRule>
    <cfRule type="cellIs" dxfId="1352" priority="192" operator="equal">
      <formula>4</formula>
    </cfRule>
    <cfRule type="cellIs" dxfId="1351" priority="193" operator="greaterThanOrEqual">
      <formula>2.55</formula>
    </cfRule>
    <cfRule type="cellIs" dxfId="1350" priority="194" operator="greaterThanOrEqual">
      <formula>2</formula>
    </cfRule>
    <cfRule type="cellIs" dxfId="1349" priority="195" operator="greaterThanOrEqual">
      <formula>0</formula>
    </cfRule>
  </conditionalFormatting>
  <conditionalFormatting sqref="F28">
    <cfRule type="cellIs" dxfId="1348" priority="187" operator="equal">
      <formula>4</formula>
    </cfRule>
    <cfRule type="cellIs" dxfId="1347" priority="188" operator="greaterThanOrEqual">
      <formula>2.55</formula>
    </cfRule>
    <cfRule type="cellIs" dxfId="1346" priority="189" operator="greaterThanOrEqual">
      <formula>2</formula>
    </cfRule>
    <cfRule type="cellIs" dxfId="1345" priority="190" operator="greaterThanOrEqual">
      <formula>0</formula>
    </cfRule>
  </conditionalFormatting>
  <conditionalFormatting sqref="F28">
    <cfRule type="cellIs" dxfId="1344" priority="186" operator="equal">
      <formula>"N/A"</formula>
    </cfRule>
  </conditionalFormatting>
  <conditionalFormatting sqref="F28">
    <cfRule type="cellIs" dxfId="1343" priority="182" operator="equal">
      <formula>4</formula>
    </cfRule>
    <cfRule type="cellIs" dxfId="1342" priority="183" operator="greaterThanOrEqual">
      <formula>2.55</formula>
    </cfRule>
    <cfRule type="cellIs" dxfId="1341" priority="184" operator="greaterThanOrEqual">
      <formula>2</formula>
    </cfRule>
    <cfRule type="cellIs" dxfId="1340" priority="185" operator="greaterThanOrEqual">
      <formula>0</formula>
    </cfRule>
  </conditionalFormatting>
  <conditionalFormatting sqref="F28">
    <cfRule type="cellIs" dxfId="1339" priority="181" operator="equal">
      <formula>"N/A"</formula>
    </cfRule>
  </conditionalFormatting>
  <conditionalFormatting sqref="F35">
    <cfRule type="cellIs" dxfId="1338" priority="176" operator="equal">
      <formula>"N/A"</formula>
    </cfRule>
    <cfRule type="cellIs" dxfId="1337" priority="177" operator="equal">
      <formula>4</formula>
    </cfRule>
    <cfRule type="cellIs" dxfId="1336" priority="178" operator="greaterThanOrEqual">
      <formula>2.55</formula>
    </cfRule>
    <cfRule type="cellIs" dxfId="1335" priority="179" operator="greaterThanOrEqual">
      <formula>2</formula>
    </cfRule>
    <cfRule type="cellIs" dxfId="1334" priority="180" operator="greaterThanOrEqual">
      <formula>0</formula>
    </cfRule>
  </conditionalFormatting>
  <conditionalFormatting sqref="F35">
    <cfRule type="cellIs" dxfId="1333" priority="172" operator="equal">
      <formula>4</formula>
    </cfRule>
    <cfRule type="cellIs" dxfId="1332" priority="173" operator="greaterThanOrEqual">
      <formula>2.55</formula>
    </cfRule>
    <cfRule type="cellIs" dxfId="1331" priority="174" operator="greaterThanOrEqual">
      <formula>2</formula>
    </cfRule>
    <cfRule type="cellIs" dxfId="1330" priority="175" operator="greaterThanOrEqual">
      <formula>0</formula>
    </cfRule>
  </conditionalFormatting>
  <conditionalFormatting sqref="F35">
    <cfRule type="cellIs" dxfId="1329" priority="171" operator="equal">
      <formula>"N/A"</formula>
    </cfRule>
  </conditionalFormatting>
  <conditionalFormatting sqref="F35">
    <cfRule type="cellIs" dxfId="1328" priority="167" operator="equal">
      <formula>4</formula>
    </cfRule>
    <cfRule type="cellIs" dxfId="1327" priority="168" operator="greaterThanOrEqual">
      <formula>2.55</formula>
    </cfRule>
    <cfRule type="cellIs" dxfId="1326" priority="169" operator="greaterThanOrEqual">
      <formula>2</formula>
    </cfRule>
    <cfRule type="cellIs" dxfId="1325" priority="170" operator="greaterThanOrEqual">
      <formula>0</formula>
    </cfRule>
  </conditionalFormatting>
  <conditionalFormatting sqref="F35">
    <cfRule type="cellIs" dxfId="1324" priority="166" operator="equal">
      <formula>"N/A"</formula>
    </cfRule>
  </conditionalFormatting>
  <conditionalFormatting sqref="F52">
    <cfRule type="cellIs" dxfId="1323" priority="161" operator="equal">
      <formula>"N/A"</formula>
    </cfRule>
    <cfRule type="cellIs" dxfId="1322" priority="162" operator="equal">
      <formula>4</formula>
    </cfRule>
    <cfRule type="cellIs" dxfId="1321" priority="163" operator="greaterThanOrEqual">
      <formula>2.55</formula>
    </cfRule>
    <cfRule type="cellIs" dxfId="1320" priority="164" operator="greaterThanOrEqual">
      <formula>2</formula>
    </cfRule>
    <cfRule type="cellIs" dxfId="1319" priority="165" operator="greaterThanOrEqual">
      <formula>0</formula>
    </cfRule>
  </conditionalFormatting>
  <conditionalFormatting sqref="F52">
    <cfRule type="cellIs" dxfId="1318" priority="157" operator="equal">
      <formula>4</formula>
    </cfRule>
    <cfRule type="cellIs" dxfId="1317" priority="158" operator="greaterThanOrEqual">
      <formula>2.55</formula>
    </cfRule>
    <cfRule type="cellIs" dxfId="1316" priority="159" operator="greaterThanOrEqual">
      <formula>2</formula>
    </cfRule>
    <cfRule type="cellIs" dxfId="1315" priority="160" operator="greaterThanOrEqual">
      <formula>0</formula>
    </cfRule>
  </conditionalFormatting>
  <conditionalFormatting sqref="F52">
    <cfRule type="cellIs" dxfId="1314" priority="156" operator="equal">
      <formula>"N/A"</formula>
    </cfRule>
  </conditionalFormatting>
  <conditionalFormatting sqref="F52">
    <cfRule type="cellIs" dxfId="1313" priority="152" operator="equal">
      <formula>4</formula>
    </cfRule>
    <cfRule type="cellIs" dxfId="1312" priority="153" operator="greaterThanOrEqual">
      <formula>2.55</formula>
    </cfRule>
    <cfRule type="cellIs" dxfId="1311" priority="154" operator="greaterThanOrEqual">
      <formula>2</formula>
    </cfRule>
    <cfRule type="cellIs" dxfId="1310" priority="155" operator="greaterThanOrEqual">
      <formula>0</formula>
    </cfRule>
  </conditionalFormatting>
  <conditionalFormatting sqref="F52">
    <cfRule type="cellIs" dxfId="1309" priority="151" operator="equal">
      <formula>"N/A"</formula>
    </cfRule>
  </conditionalFormatting>
  <conditionalFormatting sqref="F71">
    <cfRule type="cellIs" dxfId="1308" priority="146" operator="equal">
      <formula>"N/A"</formula>
    </cfRule>
    <cfRule type="cellIs" dxfId="1307" priority="147" operator="equal">
      <formula>4</formula>
    </cfRule>
    <cfRule type="cellIs" dxfId="1306" priority="148" operator="greaterThanOrEqual">
      <formula>2.55</formula>
    </cfRule>
    <cfRule type="cellIs" dxfId="1305" priority="149" operator="greaterThanOrEqual">
      <formula>2</formula>
    </cfRule>
    <cfRule type="cellIs" dxfId="1304" priority="150" operator="greaterThanOrEqual">
      <formula>0</formula>
    </cfRule>
  </conditionalFormatting>
  <conditionalFormatting sqref="F71">
    <cfRule type="cellIs" dxfId="1303" priority="142" operator="equal">
      <formula>4</formula>
    </cfRule>
    <cfRule type="cellIs" dxfId="1302" priority="143" operator="greaterThanOrEqual">
      <formula>2.55</formula>
    </cfRule>
    <cfRule type="cellIs" dxfId="1301" priority="144" operator="greaterThanOrEqual">
      <formula>2</formula>
    </cfRule>
    <cfRule type="cellIs" dxfId="1300" priority="145" operator="greaterThanOrEqual">
      <formula>0</formula>
    </cfRule>
  </conditionalFormatting>
  <conditionalFormatting sqref="F71">
    <cfRule type="cellIs" dxfId="1299" priority="141" operator="equal">
      <formula>"N/A"</formula>
    </cfRule>
  </conditionalFormatting>
  <conditionalFormatting sqref="F71">
    <cfRule type="cellIs" dxfId="1298" priority="137" operator="equal">
      <formula>4</formula>
    </cfRule>
    <cfRule type="cellIs" dxfId="1297" priority="138" operator="greaterThanOrEqual">
      <formula>2.55</formula>
    </cfRule>
    <cfRule type="cellIs" dxfId="1296" priority="139" operator="greaterThanOrEqual">
      <formula>2</formula>
    </cfRule>
    <cfRule type="cellIs" dxfId="1295" priority="140" operator="greaterThanOrEqual">
      <formula>0</formula>
    </cfRule>
  </conditionalFormatting>
  <conditionalFormatting sqref="F71">
    <cfRule type="cellIs" dxfId="1294" priority="136" operator="equal">
      <formula>"N/A"</formula>
    </cfRule>
  </conditionalFormatting>
  <conditionalFormatting sqref="F79">
    <cfRule type="cellIs" dxfId="1293" priority="131" operator="equal">
      <formula>"N/A"</formula>
    </cfRule>
    <cfRule type="cellIs" dxfId="1292" priority="132" operator="equal">
      <formula>4</formula>
    </cfRule>
    <cfRule type="cellIs" dxfId="1291" priority="133" operator="greaterThanOrEqual">
      <formula>2.55</formula>
    </cfRule>
    <cfRule type="cellIs" dxfId="1290" priority="134" operator="greaterThanOrEqual">
      <formula>2</formula>
    </cfRule>
    <cfRule type="cellIs" dxfId="1289" priority="135" operator="greaterThanOrEqual">
      <formula>0</formula>
    </cfRule>
  </conditionalFormatting>
  <conditionalFormatting sqref="F79">
    <cfRule type="cellIs" dxfId="1288" priority="127" operator="equal">
      <formula>4</formula>
    </cfRule>
    <cfRule type="cellIs" dxfId="1287" priority="128" operator="greaterThanOrEqual">
      <formula>2.55</formula>
    </cfRule>
    <cfRule type="cellIs" dxfId="1286" priority="129" operator="greaterThanOrEqual">
      <formula>2</formula>
    </cfRule>
    <cfRule type="cellIs" dxfId="1285" priority="130" operator="greaterThanOrEqual">
      <formula>0</formula>
    </cfRule>
  </conditionalFormatting>
  <conditionalFormatting sqref="F79">
    <cfRule type="cellIs" dxfId="1284" priority="126" operator="equal">
      <formula>"N/A"</formula>
    </cfRule>
  </conditionalFormatting>
  <conditionalFormatting sqref="F79">
    <cfRule type="cellIs" dxfId="1283" priority="122" operator="equal">
      <formula>4</formula>
    </cfRule>
    <cfRule type="cellIs" dxfId="1282" priority="123" operator="greaterThanOrEqual">
      <formula>2.55</formula>
    </cfRule>
    <cfRule type="cellIs" dxfId="1281" priority="124" operator="greaterThanOrEqual">
      <formula>2</formula>
    </cfRule>
    <cfRule type="cellIs" dxfId="1280" priority="125" operator="greaterThanOrEqual">
      <formula>0</formula>
    </cfRule>
  </conditionalFormatting>
  <conditionalFormatting sqref="F79">
    <cfRule type="cellIs" dxfId="1279" priority="121" operator="equal">
      <formula>"N/A"</formula>
    </cfRule>
  </conditionalFormatting>
  <conditionalFormatting sqref="F88">
    <cfRule type="cellIs" dxfId="1278" priority="116" operator="equal">
      <formula>"N/A"</formula>
    </cfRule>
    <cfRule type="cellIs" dxfId="1277" priority="117" operator="equal">
      <formula>4</formula>
    </cfRule>
    <cfRule type="cellIs" dxfId="1276" priority="118" operator="greaterThanOrEqual">
      <formula>2.55</formula>
    </cfRule>
    <cfRule type="cellIs" dxfId="1275" priority="119" operator="greaterThanOrEqual">
      <formula>2</formula>
    </cfRule>
    <cfRule type="cellIs" dxfId="1274" priority="120" operator="greaterThanOrEqual">
      <formula>0</formula>
    </cfRule>
  </conditionalFormatting>
  <conditionalFormatting sqref="F88">
    <cfRule type="cellIs" dxfId="1273" priority="112" operator="equal">
      <formula>4</formula>
    </cfRule>
    <cfRule type="cellIs" dxfId="1272" priority="113" operator="greaterThanOrEqual">
      <formula>2.55</formula>
    </cfRule>
    <cfRule type="cellIs" dxfId="1271" priority="114" operator="greaterThanOrEqual">
      <formula>2</formula>
    </cfRule>
    <cfRule type="cellIs" dxfId="1270" priority="115" operator="greaterThanOrEqual">
      <formula>0</formula>
    </cfRule>
  </conditionalFormatting>
  <conditionalFormatting sqref="F88">
    <cfRule type="cellIs" dxfId="1269" priority="111" operator="equal">
      <formula>"N/A"</formula>
    </cfRule>
  </conditionalFormatting>
  <conditionalFormatting sqref="F88">
    <cfRule type="cellIs" dxfId="1268" priority="107" operator="equal">
      <formula>4</formula>
    </cfRule>
    <cfRule type="cellIs" dxfId="1267" priority="108" operator="greaterThanOrEqual">
      <formula>2.55</formula>
    </cfRule>
    <cfRule type="cellIs" dxfId="1266" priority="109" operator="greaterThanOrEqual">
      <formula>2</formula>
    </cfRule>
    <cfRule type="cellIs" dxfId="1265" priority="110" operator="greaterThanOrEqual">
      <formula>0</formula>
    </cfRule>
  </conditionalFormatting>
  <conditionalFormatting sqref="F88">
    <cfRule type="cellIs" dxfId="1264" priority="106" operator="equal">
      <formula>"N/A"</formula>
    </cfRule>
  </conditionalFormatting>
  <conditionalFormatting sqref="F95">
    <cfRule type="cellIs" dxfId="1263" priority="101" operator="equal">
      <formula>"N/A"</formula>
    </cfRule>
    <cfRule type="cellIs" dxfId="1262" priority="102" operator="equal">
      <formula>4</formula>
    </cfRule>
    <cfRule type="cellIs" dxfId="1261" priority="103" operator="greaterThanOrEqual">
      <formula>2.55</formula>
    </cfRule>
    <cfRule type="cellIs" dxfId="1260" priority="104" operator="greaterThanOrEqual">
      <formula>2</formula>
    </cfRule>
    <cfRule type="cellIs" dxfId="1259" priority="105" operator="greaterThanOrEqual">
      <formula>0</formula>
    </cfRule>
  </conditionalFormatting>
  <conditionalFormatting sqref="F95">
    <cfRule type="cellIs" dxfId="1258" priority="97" operator="equal">
      <formula>4</formula>
    </cfRule>
    <cfRule type="cellIs" dxfId="1257" priority="98" operator="greaterThanOrEqual">
      <formula>2.55</formula>
    </cfRule>
    <cfRule type="cellIs" dxfId="1256" priority="99" operator="greaterThanOrEqual">
      <formula>2</formula>
    </cfRule>
    <cfRule type="cellIs" dxfId="1255" priority="100" operator="greaterThanOrEqual">
      <formula>0</formula>
    </cfRule>
  </conditionalFormatting>
  <conditionalFormatting sqref="F95">
    <cfRule type="cellIs" dxfId="1254" priority="96" operator="equal">
      <formula>"N/A"</formula>
    </cfRule>
  </conditionalFormatting>
  <conditionalFormatting sqref="F95">
    <cfRule type="cellIs" dxfId="1253" priority="92" operator="equal">
      <formula>4</formula>
    </cfRule>
    <cfRule type="cellIs" dxfId="1252" priority="93" operator="greaterThanOrEqual">
      <formula>2.55</formula>
    </cfRule>
    <cfRule type="cellIs" dxfId="1251" priority="94" operator="greaterThanOrEqual">
      <formula>2</formula>
    </cfRule>
    <cfRule type="cellIs" dxfId="1250" priority="95" operator="greaterThanOrEqual">
      <formula>0</formula>
    </cfRule>
  </conditionalFormatting>
  <conditionalFormatting sqref="F95">
    <cfRule type="cellIs" dxfId="1249" priority="91" operator="equal">
      <formula>"N/A"</formula>
    </cfRule>
  </conditionalFormatting>
  <conditionalFormatting sqref="F101">
    <cfRule type="cellIs" dxfId="1248" priority="86" operator="equal">
      <formula>"N/A"</formula>
    </cfRule>
    <cfRule type="cellIs" dxfId="1247" priority="87" operator="equal">
      <formula>4</formula>
    </cfRule>
    <cfRule type="cellIs" dxfId="1246" priority="88" operator="greaterThanOrEqual">
      <formula>2.55</formula>
    </cfRule>
    <cfRule type="cellIs" dxfId="1245" priority="89" operator="greaterThanOrEqual">
      <formula>2</formula>
    </cfRule>
    <cfRule type="cellIs" dxfId="1244" priority="90" operator="greaterThanOrEqual">
      <formula>0</formula>
    </cfRule>
  </conditionalFormatting>
  <conditionalFormatting sqref="F101">
    <cfRule type="cellIs" dxfId="1243" priority="82" operator="equal">
      <formula>4</formula>
    </cfRule>
    <cfRule type="cellIs" dxfId="1242" priority="83" operator="greaterThanOrEqual">
      <formula>2.55</formula>
    </cfRule>
    <cfRule type="cellIs" dxfId="1241" priority="84" operator="greaterThanOrEqual">
      <formula>2</formula>
    </cfRule>
    <cfRule type="cellIs" dxfId="1240" priority="85" operator="greaterThanOrEqual">
      <formula>0</formula>
    </cfRule>
  </conditionalFormatting>
  <conditionalFormatting sqref="F101">
    <cfRule type="cellIs" dxfId="1239" priority="81" operator="equal">
      <formula>"N/A"</formula>
    </cfRule>
  </conditionalFormatting>
  <conditionalFormatting sqref="F101">
    <cfRule type="cellIs" dxfId="1238" priority="77" operator="equal">
      <formula>4</formula>
    </cfRule>
    <cfRule type="cellIs" dxfId="1237" priority="78" operator="greaterThanOrEqual">
      <formula>2.55</formula>
    </cfRule>
    <cfRule type="cellIs" dxfId="1236" priority="79" operator="greaterThanOrEqual">
      <formula>2</formula>
    </cfRule>
    <cfRule type="cellIs" dxfId="1235" priority="80" operator="greaterThanOrEqual">
      <formula>0</formula>
    </cfRule>
  </conditionalFormatting>
  <conditionalFormatting sqref="F101">
    <cfRule type="cellIs" dxfId="1234" priority="76" operator="equal">
      <formula>"N/A"</formula>
    </cfRule>
  </conditionalFormatting>
  <conditionalFormatting sqref="F108">
    <cfRule type="cellIs" dxfId="1233" priority="71" operator="equal">
      <formula>"N/A"</formula>
    </cfRule>
    <cfRule type="cellIs" dxfId="1232" priority="72" operator="equal">
      <formula>4</formula>
    </cfRule>
    <cfRule type="cellIs" dxfId="1231" priority="73" operator="greaterThanOrEqual">
      <formula>2.55</formula>
    </cfRule>
    <cfRule type="cellIs" dxfId="1230" priority="74" operator="greaterThanOrEqual">
      <formula>2</formula>
    </cfRule>
    <cfRule type="cellIs" dxfId="1229" priority="75" operator="greaterThanOrEqual">
      <formula>0</formula>
    </cfRule>
  </conditionalFormatting>
  <conditionalFormatting sqref="F108">
    <cfRule type="cellIs" dxfId="1228" priority="67" operator="equal">
      <formula>4</formula>
    </cfRule>
    <cfRule type="cellIs" dxfId="1227" priority="68" operator="greaterThanOrEqual">
      <formula>2.55</formula>
    </cfRule>
    <cfRule type="cellIs" dxfId="1226" priority="69" operator="greaterThanOrEqual">
      <formula>2</formula>
    </cfRule>
    <cfRule type="cellIs" dxfId="1225" priority="70" operator="greaterThanOrEqual">
      <formula>0</formula>
    </cfRule>
  </conditionalFormatting>
  <conditionalFormatting sqref="F108">
    <cfRule type="cellIs" dxfId="1224" priority="66" operator="equal">
      <formula>"N/A"</formula>
    </cfRule>
  </conditionalFormatting>
  <conditionalFormatting sqref="F108">
    <cfRule type="cellIs" dxfId="1223" priority="62" operator="equal">
      <formula>4</formula>
    </cfRule>
    <cfRule type="cellIs" dxfId="1222" priority="63" operator="greaterThanOrEqual">
      <formula>2.55</formula>
    </cfRule>
    <cfRule type="cellIs" dxfId="1221" priority="64" operator="greaterThanOrEqual">
      <formula>2</formula>
    </cfRule>
    <cfRule type="cellIs" dxfId="1220" priority="65" operator="greaterThanOrEqual">
      <formula>0</formula>
    </cfRule>
  </conditionalFormatting>
  <conditionalFormatting sqref="F108">
    <cfRule type="cellIs" dxfId="1219" priority="61" operator="equal">
      <formula>"N/A"</formula>
    </cfRule>
  </conditionalFormatting>
  <conditionalFormatting sqref="F116">
    <cfRule type="cellIs" dxfId="1218" priority="56" operator="equal">
      <formula>"N/A"</formula>
    </cfRule>
    <cfRule type="cellIs" dxfId="1217" priority="57" operator="equal">
      <formula>4</formula>
    </cfRule>
    <cfRule type="cellIs" dxfId="1216" priority="58" operator="greaterThanOrEqual">
      <formula>2.55</formula>
    </cfRule>
    <cfRule type="cellIs" dxfId="1215" priority="59" operator="greaterThanOrEqual">
      <formula>2</formula>
    </cfRule>
    <cfRule type="cellIs" dxfId="1214" priority="60" operator="greaterThanOrEqual">
      <formula>0</formula>
    </cfRule>
  </conditionalFormatting>
  <conditionalFormatting sqref="F116">
    <cfRule type="cellIs" dxfId="1213" priority="52" operator="equal">
      <formula>4</formula>
    </cfRule>
    <cfRule type="cellIs" dxfId="1212" priority="53" operator="greaterThanOrEqual">
      <formula>2.55</formula>
    </cfRule>
    <cfRule type="cellIs" dxfId="1211" priority="54" operator="greaterThanOrEqual">
      <formula>2</formula>
    </cfRule>
    <cfRule type="cellIs" dxfId="1210" priority="55" operator="greaterThanOrEqual">
      <formula>0</formula>
    </cfRule>
  </conditionalFormatting>
  <conditionalFormatting sqref="F116">
    <cfRule type="cellIs" dxfId="1209" priority="51" operator="equal">
      <formula>"N/A"</formula>
    </cfRule>
  </conditionalFormatting>
  <conditionalFormatting sqref="F116">
    <cfRule type="cellIs" dxfId="1208" priority="47" operator="equal">
      <formula>4</formula>
    </cfRule>
    <cfRule type="cellIs" dxfId="1207" priority="48" operator="greaterThanOrEqual">
      <formula>2.55</formula>
    </cfRule>
    <cfRule type="cellIs" dxfId="1206" priority="49" operator="greaterThanOrEqual">
      <formula>2</formula>
    </cfRule>
    <cfRule type="cellIs" dxfId="1205" priority="50" operator="greaterThanOrEqual">
      <formula>0</formula>
    </cfRule>
  </conditionalFormatting>
  <conditionalFormatting sqref="F116">
    <cfRule type="cellIs" dxfId="1204" priority="46" operator="equal">
      <formula>"N/A"</formula>
    </cfRule>
  </conditionalFormatting>
  <conditionalFormatting sqref="F122">
    <cfRule type="cellIs" dxfId="1203" priority="41" operator="equal">
      <formula>"N/A"</formula>
    </cfRule>
    <cfRule type="cellIs" dxfId="1202" priority="42" operator="equal">
      <formula>4</formula>
    </cfRule>
    <cfRule type="cellIs" dxfId="1201" priority="43" operator="greaterThanOrEqual">
      <formula>2.55</formula>
    </cfRule>
    <cfRule type="cellIs" dxfId="1200" priority="44" operator="greaterThanOrEqual">
      <formula>2</formula>
    </cfRule>
    <cfRule type="cellIs" dxfId="1199" priority="45" operator="greaterThanOrEqual">
      <formula>0</formula>
    </cfRule>
  </conditionalFormatting>
  <conditionalFormatting sqref="F122">
    <cfRule type="cellIs" dxfId="1198" priority="37" operator="equal">
      <formula>4</formula>
    </cfRule>
    <cfRule type="cellIs" dxfId="1197" priority="38" operator="greaterThanOrEqual">
      <formula>2.55</formula>
    </cfRule>
    <cfRule type="cellIs" dxfId="1196" priority="39" operator="greaterThanOrEqual">
      <formula>2</formula>
    </cfRule>
    <cfRule type="cellIs" dxfId="1195" priority="40" operator="greaterThanOrEqual">
      <formula>0</formula>
    </cfRule>
  </conditionalFormatting>
  <conditionalFormatting sqref="F122">
    <cfRule type="cellIs" dxfId="1194" priority="36" operator="equal">
      <formula>"N/A"</formula>
    </cfRule>
  </conditionalFormatting>
  <conditionalFormatting sqref="F122">
    <cfRule type="cellIs" dxfId="1193" priority="32" operator="equal">
      <formula>4</formula>
    </cfRule>
    <cfRule type="cellIs" dxfId="1192" priority="33" operator="greaterThanOrEqual">
      <formula>2.55</formula>
    </cfRule>
    <cfRule type="cellIs" dxfId="1191" priority="34" operator="greaterThanOrEqual">
      <formula>2</formula>
    </cfRule>
    <cfRule type="cellIs" dxfId="1190" priority="35" operator="greaterThanOrEqual">
      <formula>0</formula>
    </cfRule>
  </conditionalFormatting>
  <conditionalFormatting sqref="F122">
    <cfRule type="cellIs" dxfId="1189" priority="31" operator="equal">
      <formula>"N/A"</formula>
    </cfRule>
  </conditionalFormatting>
  <conditionalFormatting sqref="F131">
    <cfRule type="cellIs" dxfId="1188" priority="26" operator="equal">
      <formula>"N/A"</formula>
    </cfRule>
    <cfRule type="cellIs" dxfId="1187" priority="27" operator="equal">
      <formula>4</formula>
    </cfRule>
    <cfRule type="cellIs" dxfId="1186" priority="28" operator="greaterThanOrEqual">
      <formula>2.55</formula>
    </cfRule>
    <cfRule type="cellIs" dxfId="1185" priority="29" operator="greaterThanOrEqual">
      <formula>2</formula>
    </cfRule>
    <cfRule type="cellIs" dxfId="1184" priority="30" operator="greaterThanOrEqual">
      <formula>0</formula>
    </cfRule>
  </conditionalFormatting>
  <conditionalFormatting sqref="F131">
    <cfRule type="cellIs" dxfId="1183" priority="22" operator="equal">
      <formula>4</formula>
    </cfRule>
    <cfRule type="cellIs" dxfId="1182" priority="23" operator="greaterThanOrEqual">
      <formula>2.55</formula>
    </cfRule>
    <cfRule type="cellIs" dxfId="1181" priority="24" operator="greaterThanOrEqual">
      <formula>2</formula>
    </cfRule>
    <cfRule type="cellIs" dxfId="1180" priority="25" operator="greaterThanOrEqual">
      <formula>0</formula>
    </cfRule>
  </conditionalFormatting>
  <conditionalFormatting sqref="F131">
    <cfRule type="cellIs" dxfId="1179" priority="21" operator="equal">
      <formula>"N/A"</formula>
    </cfRule>
  </conditionalFormatting>
  <conditionalFormatting sqref="F131">
    <cfRule type="cellIs" dxfId="1178" priority="17" operator="equal">
      <formula>4</formula>
    </cfRule>
    <cfRule type="cellIs" dxfId="1177" priority="18" operator="greaterThanOrEqual">
      <formula>2.55</formula>
    </cfRule>
    <cfRule type="cellIs" dxfId="1176" priority="19" operator="greaterThanOrEqual">
      <formula>2</formula>
    </cfRule>
    <cfRule type="cellIs" dxfId="1175" priority="20" operator="greaterThanOrEqual">
      <formula>0</formula>
    </cfRule>
  </conditionalFormatting>
  <conditionalFormatting sqref="F131">
    <cfRule type="cellIs" dxfId="1174" priority="16" operator="equal">
      <formula>"N/A"</formula>
    </cfRule>
  </conditionalFormatting>
  <conditionalFormatting sqref="F137">
    <cfRule type="cellIs" dxfId="1173" priority="11" operator="equal">
      <formula>"N/A"</formula>
    </cfRule>
    <cfRule type="cellIs" dxfId="1172" priority="12" operator="equal">
      <formula>4</formula>
    </cfRule>
    <cfRule type="cellIs" dxfId="1171" priority="13" operator="greaterThanOrEqual">
      <formula>2.55</formula>
    </cfRule>
    <cfRule type="cellIs" dxfId="1170" priority="14" operator="greaterThanOrEqual">
      <formula>2</formula>
    </cfRule>
    <cfRule type="cellIs" dxfId="1169" priority="15" operator="greaterThanOrEqual">
      <formula>0</formula>
    </cfRule>
  </conditionalFormatting>
  <conditionalFormatting sqref="F137">
    <cfRule type="cellIs" dxfId="1168" priority="7" operator="equal">
      <formula>4</formula>
    </cfRule>
    <cfRule type="cellIs" dxfId="1167" priority="8" operator="greaterThanOrEqual">
      <formula>2.55</formula>
    </cfRule>
    <cfRule type="cellIs" dxfId="1166" priority="9" operator="greaterThanOrEqual">
      <formula>2</formula>
    </cfRule>
    <cfRule type="cellIs" dxfId="1165" priority="10" operator="greaterThanOrEqual">
      <formula>0</formula>
    </cfRule>
  </conditionalFormatting>
  <conditionalFormatting sqref="F137">
    <cfRule type="cellIs" dxfId="1164" priority="6" operator="equal">
      <formula>"N/A"</formula>
    </cfRule>
  </conditionalFormatting>
  <conditionalFormatting sqref="F137">
    <cfRule type="cellIs" dxfId="1163" priority="2" operator="equal">
      <formula>4</formula>
    </cfRule>
    <cfRule type="cellIs" dxfId="1162" priority="3" operator="greaterThanOrEqual">
      <formula>2.55</formula>
    </cfRule>
    <cfRule type="cellIs" dxfId="1161" priority="4" operator="greaterThanOrEqual">
      <formula>2</formula>
    </cfRule>
    <cfRule type="cellIs" dxfId="1160" priority="5" operator="greaterThanOrEqual">
      <formula>0</formula>
    </cfRule>
  </conditionalFormatting>
  <conditionalFormatting sqref="F137">
    <cfRule type="cellIs" dxfId="1159" priority="1" operator="equal">
      <formula>"N/A"</formula>
    </cfRule>
  </conditionalFormatting>
  <pageMargins left="0.25" right="0.25" top="0.55118110236220497" bottom="0.55118110236220497" header="0.31496062992126" footer="0.31496062992126"/>
  <pageSetup scale="65" fitToHeight="4" orientation="landscape" r:id="rId1"/>
  <headerFooter>
    <oddFooter>&amp;L&amp;"Arial,Regular"&amp;8AE-POS-FR-08-E (Rev 13)
(01-April-2013)&amp;C&amp;"Arial,Regular"&amp;8Johnson Controls, Inc. 
Confidential and Proprietary&amp;R&amp;"Arial,Regular"&amp;8Page &amp;P of &amp;N</oddFooter>
  </headerFooter>
  <rowBreaks count="3" manualBreakCount="3">
    <brk id="36" max="16383" man="1"/>
    <brk id="72" max="16383" man="1"/>
    <brk id="10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F134:F136 F125:F130 F119:F121 F112:F115 F38:F51 F55:F70 F74:F78 F82:F87 F91:F94 F98:F100 F104:F107 F4:F9 F13:F19 F23:F27 F31:F34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55"/>
  <sheetViews>
    <sheetView view="pageBreakPreview" zoomScale="94" zoomScaleNormal="80" zoomScaleSheetLayoutView="94" workbookViewId="0"/>
  </sheetViews>
  <sheetFormatPr defaultRowHeight="14.25" x14ac:dyDescent="0.2"/>
  <cols>
    <col min="1" max="1" width="9.7109375" style="8" customWidth="1"/>
    <col min="2" max="2" width="28.7109375" style="8" customWidth="1"/>
    <col min="3" max="3" width="66.7109375" style="8" customWidth="1"/>
    <col min="4" max="4" width="12.7109375" style="160" customWidth="1"/>
    <col min="5" max="5" width="66.7109375" style="155" customWidth="1"/>
    <col min="6" max="7" width="12.7109375" style="8" customWidth="1"/>
    <col min="8" max="16384" width="9.140625" style="8"/>
  </cols>
  <sheetData>
    <row r="1" spans="1:7" ht="31.5" customHeight="1" x14ac:dyDescent="0.2">
      <c r="A1" s="61"/>
      <c r="B1" s="122" t="s">
        <v>364</v>
      </c>
      <c r="C1" s="95"/>
      <c r="D1" s="96" t="s">
        <v>276</v>
      </c>
      <c r="E1" s="98"/>
      <c r="F1" s="98"/>
      <c r="G1" s="61"/>
    </row>
    <row r="2" spans="1:7" s="6" customFormat="1" x14ac:dyDescent="0.2">
      <c r="A2" s="99" t="s">
        <v>135</v>
      </c>
      <c r="B2" s="98"/>
      <c r="C2" s="98"/>
      <c r="D2" s="111"/>
      <c r="E2" s="153"/>
      <c r="F2" s="124"/>
      <c r="G2" s="129"/>
    </row>
    <row r="3" spans="1:7" s="14" customFormat="1" ht="15" x14ac:dyDescent="0.2">
      <c r="A3" s="103" t="s">
        <v>13</v>
      </c>
      <c r="B3" s="104" t="s">
        <v>14</v>
      </c>
      <c r="C3" s="104" t="s">
        <v>0</v>
      </c>
      <c r="D3" s="130" t="s">
        <v>1</v>
      </c>
      <c r="E3" s="120" t="s">
        <v>332</v>
      </c>
      <c r="F3" s="105" t="s">
        <v>240</v>
      </c>
      <c r="G3" s="105"/>
    </row>
    <row r="4" spans="1:7" s="6" customFormat="1" ht="25.5" x14ac:dyDescent="0.2">
      <c r="A4" s="106" t="s">
        <v>130</v>
      </c>
      <c r="B4" s="371" t="s">
        <v>391</v>
      </c>
      <c r="C4" s="107" t="s">
        <v>392</v>
      </c>
      <c r="D4" s="152"/>
      <c r="E4" s="152"/>
      <c r="F4" s="119"/>
      <c r="G4" s="116"/>
    </row>
    <row r="5" spans="1:7" s="6" customFormat="1" x14ac:dyDescent="0.2">
      <c r="A5" s="108"/>
      <c r="B5" s="372"/>
      <c r="C5" s="107" t="s">
        <v>393</v>
      </c>
      <c r="D5" s="152"/>
      <c r="E5" s="152"/>
      <c r="F5" s="119"/>
      <c r="G5" s="116"/>
    </row>
    <row r="6" spans="1:7" s="6" customFormat="1" ht="27.75" customHeight="1" x14ac:dyDescent="0.2">
      <c r="A6" s="108"/>
      <c r="B6" s="372"/>
      <c r="C6" s="107" t="s">
        <v>394</v>
      </c>
      <c r="D6" s="152"/>
      <c r="E6" s="152"/>
      <c r="F6" s="119"/>
      <c r="G6" s="116"/>
    </row>
    <row r="7" spans="1:7" s="6" customFormat="1" x14ac:dyDescent="0.2">
      <c r="A7" s="108"/>
      <c r="B7" s="372"/>
      <c r="C7" s="107" t="s">
        <v>79</v>
      </c>
      <c r="D7" s="152"/>
      <c r="E7" s="152"/>
      <c r="F7" s="119"/>
      <c r="G7" s="116"/>
    </row>
    <row r="8" spans="1:7" s="6" customFormat="1" x14ac:dyDescent="0.2">
      <c r="A8" s="109"/>
      <c r="B8" s="373"/>
      <c r="C8" s="107" t="s">
        <v>259</v>
      </c>
      <c r="D8" s="152"/>
      <c r="E8" s="152"/>
      <c r="F8" s="119"/>
      <c r="G8" s="116"/>
    </row>
    <row r="9" spans="1:7" s="6" customFormat="1" ht="15" x14ac:dyDescent="0.2">
      <c r="A9" s="110"/>
      <c r="B9" s="98"/>
      <c r="C9" s="98"/>
      <c r="D9" s="98"/>
      <c r="E9" s="121" t="s">
        <v>273</v>
      </c>
      <c r="F9" s="113" t="str">
        <f>IF(COUNT(F4:F8)=0,"N/A",SUM(F4:F8)/COUNT(F4:F8))</f>
        <v>N/A</v>
      </c>
      <c r="G9" s="124"/>
    </row>
    <row r="10" spans="1:7" s="10" customFormat="1" x14ac:dyDescent="0.2">
      <c r="A10" s="131" t="s">
        <v>156</v>
      </c>
      <c r="B10" s="98"/>
      <c r="C10" s="111"/>
      <c r="D10" s="98"/>
      <c r="E10" s="159"/>
      <c r="F10" s="124"/>
      <c r="G10" s="124"/>
    </row>
    <row r="11" spans="1:7" s="16" customFormat="1" ht="15" x14ac:dyDescent="0.25">
      <c r="A11" s="132" t="s">
        <v>13</v>
      </c>
      <c r="B11" s="133" t="s">
        <v>14</v>
      </c>
      <c r="C11" s="105" t="s">
        <v>415</v>
      </c>
      <c r="D11" s="130" t="s">
        <v>1</v>
      </c>
      <c r="E11" s="120" t="s">
        <v>332</v>
      </c>
      <c r="F11" s="120" t="s">
        <v>240</v>
      </c>
      <c r="G11" s="134" t="s">
        <v>246</v>
      </c>
    </row>
    <row r="12" spans="1:7" s="10" customFormat="1" ht="38.25" x14ac:dyDescent="0.2">
      <c r="A12" s="106" t="s">
        <v>131</v>
      </c>
      <c r="B12" s="374" t="s">
        <v>395</v>
      </c>
      <c r="C12" s="135" t="s">
        <v>396</v>
      </c>
      <c r="D12" s="152"/>
      <c r="E12" s="152"/>
      <c r="F12" s="143"/>
      <c r="G12" s="136">
        <v>4</v>
      </c>
    </row>
    <row r="13" spans="1:7" s="10" customFormat="1" ht="38.25" x14ac:dyDescent="0.2">
      <c r="A13" s="108"/>
      <c r="B13" s="375"/>
      <c r="C13" s="135" t="s">
        <v>397</v>
      </c>
      <c r="D13" s="152"/>
      <c r="E13" s="152"/>
      <c r="F13" s="143"/>
      <c r="G13" s="136">
        <v>3</v>
      </c>
    </row>
    <row r="14" spans="1:7" s="10" customFormat="1" ht="38.25" x14ac:dyDescent="0.2">
      <c r="A14" s="108"/>
      <c r="B14" s="375"/>
      <c r="C14" s="135" t="s">
        <v>260</v>
      </c>
      <c r="D14" s="152"/>
      <c r="E14" s="152"/>
      <c r="F14" s="143"/>
      <c r="G14" s="136">
        <v>2</v>
      </c>
    </row>
    <row r="15" spans="1:7" s="10" customFormat="1" ht="25.5" x14ac:dyDescent="0.2">
      <c r="A15" s="109"/>
      <c r="B15" s="376"/>
      <c r="C15" s="135" t="s">
        <v>398</v>
      </c>
      <c r="D15" s="152"/>
      <c r="E15" s="152"/>
      <c r="F15" s="143"/>
      <c r="G15" s="136">
        <v>1</v>
      </c>
    </row>
    <row r="16" spans="1:7" s="10" customFormat="1" x14ac:dyDescent="0.2">
      <c r="A16" s="110"/>
      <c r="B16" s="98"/>
      <c r="C16" s="111"/>
      <c r="D16" s="153"/>
      <c r="E16" s="121" t="s">
        <v>402</v>
      </c>
      <c r="F16" s="119"/>
      <c r="G16" s="105"/>
    </row>
    <row r="17" spans="1:8" s="10" customFormat="1" ht="15" x14ac:dyDescent="0.2">
      <c r="A17" s="110"/>
      <c r="B17" s="98"/>
      <c r="C17" s="111"/>
      <c r="D17" s="153"/>
      <c r="E17" s="309" t="s">
        <v>240</v>
      </c>
      <c r="F17" s="308" t="str">
        <f>IF(F16="","N/A",F16)</f>
        <v>N/A</v>
      </c>
      <c r="G17" s="124"/>
    </row>
    <row r="18" spans="1:8" s="11" customFormat="1" ht="15" x14ac:dyDescent="0.25">
      <c r="A18" s="103" t="s">
        <v>13</v>
      </c>
      <c r="B18" s="104" t="s">
        <v>14</v>
      </c>
      <c r="C18" s="105" t="s">
        <v>415</v>
      </c>
      <c r="D18" s="105" t="s">
        <v>1</v>
      </c>
      <c r="E18" s="120" t="s">
        <v>332</v>
      </c>
      <c r="F18" s="120" t="s">
        <v>240</v>
      </c>
      <c r="G18" s="134" t="s">
        <v>246</v>
      </c>
    </row>
    <row r="19" spans="1:8" s="10" customFormat="1" ht="56.25" customHeight="1" x14ac:dyDescent="0.2">
      <c r="A19" s="106" t="s">
        <v>157</v>
      </c>
      <c r="B19" s="371" t="s">
        <v>198</v>
      </c>
      <c r="C19" s="107" t="s">
        <v>2</v>
      </c>
      <c r="D19" s="152"/>
      <c r="E19" s="152"/>
      <c r="F19" s="136"/>
      <c r="G19" s="136">
        <v>4</v>
      </c>
      <c r="H19" s="6"/>
    </row>
    <row r="20" spans="1:8" s="10" customFormat="1" ht="56.25" customHeight="1" x14ac:dyDescent="0.2">
      <c r="A20" s="108"/>
      <c r="B20" s="372"/>
      <c r="C20" s="107" t="s">
        <v>399</v>
      </c>
      <c r="D20" s="152"/>
      <c r="E20" s="152"/>
      <c r="F20" s="136"/>
      <c r="G20" s="136">
        <v>3</v>
      </c>
      <c r="H20" s="6"/>
    </row>
    <row r="21" spans="1:8" s="10" customFormat="1" ht="56.25" customHeight="1" x14ac:dyDescent="0.2">
      <c r="A21" s="108"/>
      <c r="B21" s="372"/>
      <c r="C21" s="107" t="s">
        <v>497</v>
      </c>
      <c r="D21" s="152"/>
      <c r="E21" s="152"/>
      <c r="F21" s="136"/>
      <c r="G21" s="136">
        <v>2</v>
      </c>
      <c r="H21" s="6"/>
    </row>
    <row r="22" spans="1:8" s="10" customFormat="1" x14ac:dyDescent="0.2">
      <c r="A22" s="109"/>
      <c r="B22" s="373"/>
      <c r="C22" s="107" t="s">
        <v>400</v>
      </c>
      <c r="D22" s="152"/>
      <c r="E22" s="152"/>
      <c r="F22" s="136"/>
      <c r="G22" s="136">
        <v>1</v>
      </c>
      <c r="H22" s="6"/>
    </row>
    <row r="23" spans="1:8" s="10" customFormat="1" x14ac:dyDescent="0.2">
      <c r="A23" s="110"/>
      <c r="B23" s="98"/>
      <c r="C23" s="111"/>
      <c r="D23" s="153"/>
      <c r="E23" s="121" t="s">
        <v>402</v>
      </c>
      <c r="F23" s="119"/>
      <c r="G23" s="105"/>
    </row>
    <row r="24" spans="1:8" s="10" customFormat="1" ht="15" x14ac:dyDescent="0.2">
      <c r="A24" s="110"/>
      <c r="B24" s="98"/>
      <c r="C24" s="111"/>
      <c r="D24" s="153"/>
      <c r="E24" s="309" t="s">
        <v>240</v>
      </c>
      <c r="F24" s="308" t="str">
        <f>IF(F23="","N/A",F23)</f>
        <v>N/A</v>
      </c>
      <c r="G24" s="124"/>
      <c r="H24" s="6"/>
    </row>
    <row r="25" spans="1:8" s="11" customFormat="1" ht="15" x14ac:dyDescent="0.25">
      <c r="A25" s="103" t="s">
        <v>13</v>
      </c>
      <c r="B25" s="104" t="s">
        <v>14</v>
      </c>
      <c r="C25" s="105" t="s">
        <v>415</v>
      </c>
      <c r="D25" s="105" t="s">
        <v>1</v>
      </c>
      <c r="E25" s="120" t="s">
        <v>332</v>
      </c>
      <c r="F25" s="120" t="s">
        <v>240</v>
      </c>
      <c r="G25" s="134" t="s">
        <v>246</v>
      </c>
    </row>
    <row r="26" spans="1:8" s="10" customFormat="1" ht="25.5" x14ac:dyDescent="0.2">
      <c r="A26" s="106" t="s">
        <v>158</v>
      </c>
      <c r="B26" s="374" t="s">
        <v>197</v>
      </c>
      <c r="C26" s="107" t="s">
        <v>3</v>
      </c>
      <c r="D26" s="152"/>
      <c r="E26" s="152"/>
      <c r="F26" s="136"/>
      <c r="G26" s="136">
        <v>4</v>
      </c>
      <c r="H26" s="6"/>
    </row>
    <row r="27" spans="1:8" s="10" customFormat="1" ht="63.75" x14ac:dyDescent="0.2">
      <c r="A27" s="108"/>
      <c r="B27" s="375"/>
      <c r="C27" s="107" t="s">
        <v>498</v>
      </c>
      <c r="D27" s="152"/>
      <c r="E27" s="152"/>
      <c r="F27" s="136"/>
      <c r="G27" s="136">
        <v>3</v>
      </c>
      <c r="H27" s="6"/>
    </row>
    <row r="28" spans="1:8" s="10" customFormat="1" ht="38.25" x14ac:dyDescent="0.2">
      <c r="A28" s="108"/>
      <c r="B28" s="375"/>
      <c r="C28" s="107" t="s">
        <v>4</v>
      </c>
      <c r="D28" s="152"/>
      <c r="E28" s="152"/>
      <c r="F28" s="136"/>
      <c r="G28" s="136">
        <v>2</v>
      </c>
      <c r="H28" s="6"/>
    </row>
    <row r="29" spans="1:8" s="10" customFormat="1" x14ac:dyDescent="0.2">
      <c r="A29" s="109"/>
      <c r="B29" s="376"/>
      <c r="C29" s="107" t="s">
        <v>5</v>
      </c>
      <c r="D29" s="152"/>
      <c r="E29" s="152"/>
      <c r="F29" s="136"/>
      <c r="G29" s="136">
        <v>1</v>
      </c>
      <c r="H29" s="6"/>
    </row>
    <row r="30" spans="1:8" s="10" customFormat="1" x14ac:dyDescent="0.2">
      <c r="A30" s="110"/>
      <c r="B30" s="98"/>
      <c r="C30" s="111"/>
      <c r="D30" s="153"/>
      <c r="E30" s="121" t="s">
        <v>402</v>
      </c>
      <c r="F30" s="119"/>
      <c r="G30" s="105"/>
    </row>
    <row r="31" spans="1:8" s="10" customFormat="1" ht="15" x14ac:dyDescent="0.2">
      <c r="A31" s="110"/>
      <c r="B31" s="98"/>
      <c r="C31" s="111"/>
      <c r="D31" s="153"/>
      <c r="E31" s="309" t="s">
        <v>240</v>
      </c>
      <c r="F31" s="308" t="str">
        <f>IF(F30="","N/A",F30)</f>
        <v>N/A</v>
      </c>
      <c r="G31" s="124"/>
      <c r="H31" s="6"/>
    </row>
    <row r="32" spans="1:8" s="11" customFormat="1" ht="15" x14ac:dyDescent="0.25">
      <c r="A32" s="103" t="s">
        <v>13</v>
      </c>
      <c r="B32" s="104" t="s">
        <v>14</v>
      </c>
      <c r="C32" s="105" t="s">
        <v>415</v>
      </c>
      <c r="D32" s="105" t="s">
        <v>1</v>
      </c>
      <c r="E32" s="120" t="s">
        <v>332</v>
      </c>
      <c r="F32" s="120" t="s">
        <v>240</v>
      </c>
      <c r="G32" s="134" t="s">
        <v>246</v>
      </c>
    </row>
    <row r="33" spans="1:8" s="10" customFormat="1" ht="25.5" x14ac:dyDescent="0.2">
      <c r="A33" s="106" t="s">
        <v>159</v>
      </c>
      <c r="B33" s="374" t="s">
        <v>401</v>
      </c>
      <c r="C33" s="107" t="s">
        <v>6</v>
      </c>
      <c r="D33" s="152"/>
      <c r="E33" s="152"/>
      <c r="F33" s="136"/>
      <c r="G33" s="136">
        <v>4</v>
      </c>
      <c r="H33" s="6"/>
    </row>
    <row r="34" spans="1:8" s="10" customFormat="1" ht="105.75" customHeight="1" x14ac:dyDescent="0.2">
      <c r="A34" s="108"/>
      <c r="B34" s="375"/>
      <c r="C34" s="107" t="s">
        <v>270</v>
      </c>
      <c r="D34" s="152"/>
      <c r="E34" s="152"/>
      <c r="F34" s="136"/>
      <c r="G34" s="136">
        <v>3</v>
      </c>
      <c r="H34" s="6"/>
    </row>
    <row r="35" spans="1:8" s="10" customFormat="1" ht="66" customHeight="1" x14ac:dyDescent="0.2">
      <c r="A35" s="108"/>
      <c r="B35" s="375"/>
      <c r="C35" s="107" t="s">
        <v>7</v>
      </c>
      <c r="D35" s="152"/>
      <c r="E35" s="152"/>
      <c r="F35" s="136"/>
      <c r="G35" s="136">
        <v>2</v>
      </c>
      <c r="H35" s="6"/>
    </row>
    <row r="36" spans="1:8" s="10" customFormat="1" ht="25.5" x14ac:dyDescent="0.2">
      <c r="A36" s="109"/>
      <c r="B36" s="376"/>
      <c r="C36" s="107" t="s">
        <v>8</v>
      </c>
      <c r="D36" s="152"/>
      <c r="E36" s="152"/>
      <c r="F36" s="136"/>
      <c r="G36" s="136">
        <v>1</v>
      </c>
      <c r="H36" s="6"/>
    </row>
    <row r="37" spans="1:8" s="10" customFormat="1" x14ac:dyDescent="0.2">
      <c r="A37" s="110"/>
      <c r="B37" s="98"/>
      <c r="C37" s="111"/>
      <c r="D37" s="153"/>
      <c r="E37" s="121" t="s">
        <v>402</v>
      </c>
      <c r="F37" s="119"/>
      <c r="G37" s="105"/>
    </row>
    <row r="38" spans="1:8" s="10" customFormat="1" ht="15" x14ac:dyDescent="0.2">
      <c r="A38" s="110"/>
      <c r="B38" s="98"/>
      <c r="C38" s="111"/>
      <c r="D38" s="153"/>
      <c r="E38" s="309" t="s">
        <v>240</v>
      </c>
      <c r="F38" s="308" t="str">
        <f>IF(F37="","N/A",F37)</f>
        <v>N/A</v>
      </c>
      <c r="G38" s="124"/>
      <c r="H38" s="6"/>
    </row>
    <row r="39" spans="1:8" s="10" customFormat="1" x14ac:dyDescent="0.2">
      <c r="A39" s="110"/>
      <c r="B39" s="98"/>
      <c r="C39" s="111"/>
      <c r="D39" s="153"/>
      <c r="E39" s="159"/>
      <c r="F39" s="124"/>
      <c r="G39" s="124"/>
      <c r="H39" s="6"/>
    </row>
    <row r="40" spans="1:8" s="11" customFormat="1" ht="15" x14ac:dyDescent="0.25">
      <c r="A40" s="140" t="s">
        <v>13</v>
      </c>
      <c r="B40" s="141" t="s">
        <v>14</v>
      </c>
      <c r="C40" s="105" t="s">
        <v>415</v>
      </c>
      <c r="D40" s="142" t="s">
        <v>1</v>
      </c>
      <c r="E40" s="120" t="s">
        <v>332</v>
      </c>
      <c r="F40" s="120" t="s">
        <v>240</v>
      </c>
      <c r="G40" s="134" t="s">
        <v>246</v>
      </c>
    </row>
    <row r="41" spans="1:8" s="10" customFormat="1" ht="38.25" x14ac:dyDescent="0.2">
      <c r="A41" s="106" t="s">
        <v>160</v>
      </c>
      <c r="B41" s="137" t="s">
        <v>412</v>
      </c>
      <c r="C41" s="107" t="s">
        <v>404</v>
      </c>
      <c r="D41" s="152"/>
      <c r="E41" s="152"/>
      <c r="F41" s="136"/>
      <c r="G41" s="136">
        <v>4</v>
      </c>
      <c r="H41" s="6"/>
    </row>
    <row r="42" spans="1:8" s="10" customFormat="1" ht="25.5" x14ac:dyDescent="0.2">
      <c r="A42" s="108"/>
      <c r="B42" s="138"/>
      <c r="C42" s="107" t="s">
        <v>9</v>
      </c>
      <c r="D42" s="152"/>
      <c r="E42" s="152"/>
      <c r="F42" s="136"/>
      <c r="G42" s="136">
        <v>3</v>
      </c>
      <c r="H42" s="6"/>
    </row>
    <row r="43" spans="1:8" s="10" customFormat="1" ht="25.5" x14ac:dyDescent="0.2">
      <c r="A43" s="108"/>
      <c r="B43" s="138"/>
      <c r="C43" s="107" t="s">
        <v>10</v>
      </c>
      <c r="D43" s="152"/>
      <c r="E43" s="152"/>
      <c r="F43" s="136"/>
      <c r="G43" s="136">
        <v>2</v>
      </c>
      <c r="H43" s="6"/>
    </row>
    <row r="44" spans="1:8" s="10" customFormat="1" ht="27.75" customHeight="1" x14ac:dyDescent="0.2">
      <c r="A44" s="109"/>
      <c r="B44" s="139"/>
      <c r="C44" s="107" t="s">
        <v>499</v>
      </c>
      <c r="D44" s="152"/>
      <c r="E44" s="152"/>
      <c r="F44" s="136"/>
      <c r="G44" s="136">
        <v>1</v>
      </c>
      <c r="H44" s="6"/>
    </row>
    <row r="45" spans="1:8" s="10" customFormat="1" x14ac:dyDescent="0.2">
      <c r="A45" s="110"/>
      <c r="B45" s="98"/>
      <c r="C45" s="111"/>
      <c r="D45" s="153"/>
      <c r="E45" s="121" t="s">
        <v>402</v>
      </c>
      <c r="F45" s="119"/>
      <c r="G45" s="105"/>
    </row>
    <row r="46" spans="1:8" s="10" customFormat="1" ht="15" x14ac:dyDescent="0.2">
      <c r="A46" s="110"/>
      <c r="B46" s="98"/>
      <c r="C46" s="111"/>
      <c r="D46" s="153"/>
      <c r="E46" s="309" t="s">
        <v>240</v>
      </c>
      <c r="F46" s="308" t="str">
        <f>IF(F45="","N/A",F45)</f>
        <v>N/A</v>
      </c>
      <c r="G46" s="124"/>
      <c r="H46" s="6"/>
    </row>
    <row r="47" spans="1:8" s="11" customFormat="1" ht="15" x14ac:dyDescent="0.25">
      <c r="A47" s="103" t="s">
        <v>13</v>
      </c>
      <c r="B47" s="104" t="s">
        <v>14</v>
      </c>
      <c r="C47" s="105" t="s">
        <v>415</v>
      </c>
      <c r="D47" s="105" t="s">
        <v>1</v>
      </c>
      <c r="E47" s="120" t="s">
        <v>332</v>
      </c>
      <c r="F47" s="120" t="s">
        <v>240</v>
      </c>
      <c r="G47" s="134" t="s">
        <v>246</v>
      </c>
    </row>
    <row r="48" spans="1:8" s="10" customFormat="1" ht="25.5" x14ac:dyDescent="0.2">
      <c r="A48" s="106" t="s">
        <v>161</v>
      </c>
      <c r="B48" s="137" t="s">
        <v>196</v>
      </c>
      <c r="C48" s="137" t="s">
        <v>11</v>
      </c>
      <c r="D48" s="152"/>
      <c r="E48" s="152"/>
      <c r="F48" s="136"/>
      <c r="G48" s="136">
        <v>4</v>
      </c>
      <c r="H48" s="6"/>
    </row>
    <row r="49" spans="1:8" s="10" customFormat="1" x14ac:dyDescent="0.2">
      <c r="A49" s="108"/>
      <c r="B49" s="138"/>
      <c r="C49" s="137" t="s">
        <v>261</v>
      </c>
      <c r="D49" s="152"/>
      <c r="E49" s="152"/>
      <c r="F49" s="136"/>
      <c r="G49" s="136">
        <v>3</v>
      </c>
      <c r="H49" s="6"/>
    </row>
    <row r="50" spans="1:8" s="10" customFormat="1" ht="38.25" x14ac:dyDescent="0.2">
      <c r="A50" s="108"/>
      <c r="B50" s="138"/>
      <c r="C50" s="137" t="s">
        <v>405</v>
      </c>
      <c r="D50" s="152"/>
      <c r="E50" s="152"/>
      <c r="F50" s="136"/>
      <c r="G50" s="136">
        <v>2</v>
      </c>
      <c r="H50" s="6"/>
    </row>
    <row r="51" spans="1:8" s="10" customFormat="1" ht="25.5" x14ac:dyDescent="0.2">
      <c r="A51" s="109"/>
      <c r="B51" s="139"/>
      <c r="C51" s="107" t="s">
        <v>12</v>
      </c>
      <c r="D51" s="152"/>
      <c r="E51" s="152"/>
      <c r="F51" s="136"/>
      <c r="G51" s="136">
        <v>1</v>
      </c>
      <c r="H51" s="6"/>
    </row>
    <row r="52" spans="1:8" s="10" customFormat="1" x14ac:dyDescent="0.2">
      <c r="A52" s="110"/>
      <c r="B52" s="98"/>
      <c r="C52" s="111"/>
      <c r="D52" s="153"/>
      <c r="E52" s="121" t="s">
        <v>402</v>
      </c>
      <c r="F52" s="119"/>
      <c r="G52" s="105"/>
    </row>
    <row r="53" spans="1:8" s="10" customFormat="1" ht="15" x14ac:dyDescent="0.2">
      <c r="A53" s="110"/>
      <c r="B53" s="98"/>
      <c r="C53" s="111"/>
      <c r="D53" s="153"/>
      <c r="E53" s="309" t="s">
        <v>240</v>
      </c>
      <c r="F53" s="308" t="str">
        <f>IF(F52="","N/A",F52)</f>
        <v>N/A</v>
      </c>
      <c r="G53" s="124"/>
      <c r="H53" s="6"/>
    </row>
    <row r="54" spans="1:8" x14ac:dyDescent="0.2">
      <c r="E54" s="156"/>
      <c r="F54" s="15"/>
      <c r="G54" s="15"/>
    </row>
    <row r="55" spans="1:8" x14ac:dyDescent="0.2">
      <c r="E55" s="156"/>
      <c r="F55" s="15"/>
      <c r="G55" s="15"/>
      <c r="H55" s="6"/>
    </row>
  </sheetData>
  <mergeCells count="5">
    <mergeCell ref="B33:B36"/>
    <mergeCell ref="B19:B22"/>
    <mergeCell ref="B26:B29"/>
    <mergeCell ref="B12:B15"/>
    <mergeCell ref="B4:B8"/>
  </mergeCells>
  <conditionalFormatting sqref="F52 F4:F9 F16 F23 F30 F37 F45">
    <cfRule type="cellIs" dxfId="1158" priority="80" operator="equal">
      <formula>"N/A"</formula>
    </cfRule>
    <cfRule type="cellIs" dxfId="1157" priority="81" operator="equal">
      <formula>4</formula>
    </cfRule>
    <cfRule type="cellIs" dxfId="1156" priority="82" operator="greaterThanOrEqual">
      <formula>2.55</formula>
    </cfRule>
    <cfRule type="cellIs" dxfId="1155" priority="83" operator="greaterThanOrEqual">
      <formula>2</formula>
    </cfRule>
    <cfRule type="cellIs" dxfId="1154" priority="84" operator="greaterThanOrEqual">
      <formula>0</formula>
    </cfRule>
  </conditionalFormatting>
  <conditionalFormatting sqref="F9">
    <cfRule type="cellIs" dxfId="1153" priority="75" operator="equal">
      <formula>"N/A"</formula>
    </cfRule>
    <cfRule type="cellIs" dxfId="1152" priority="76" operator="equal">
      <formula>4</formula>
    </cfRule>
    <cfRule type="cellIs" dxfId="1151" priority="77" operator="greaterThanOrEqual">
      <formula>2.55</formula>
    </cfRule>
    <cfRule type="cellIs" dxfId="1150" priority="78" operator="greaterThanOrEqual">
      <formula>2</formula>
    </cfRule>
    <cfRule type="cellIs" dxfId="1149" priority="79" operator="greaterThanOrEqual">
      <formula>0</formula>
    </cfRule>
  </conditionalFormatting>
  <conditionalFormatting sqref="F9">
    <cfRule type="cellIs" dxfId="1148" priority="71" operator="equal">
      <formula>4</formula>
    </cfRule>
    <cfRule type="cellIs" dxfId="1147" priority="72" operator="greaterThanOrEqual">
      <formula>2.55</formula>
    </cfRule>
    <cfRule type="cellIs" dxfId="1146" priority="73" operator="greaterThanOrEqual">
      <formula>2</formula>
    </cfRule>
    <cfRule type="cellIs" dxfId="1145" priority="74" operator="greaterThanOrEqual">
      <formula>0</formula>
    </cfRule>
  </conditionalFormatting>
  <conditionalFormatting sqref="F9">
    <cfRule type="cellIs" dxfId="1144" priority="70" operator="equal">
      <formula>"N/A"</formula>
    </cfRule>
  </conditionalFormatting>
  <conditionalFormatting sqref="F9">
    <cfRule type="cellIs" dxfId="1143" priority="66" operator="equal">
      <formula>4</formula>
    </cfRule>
    <cfRule type="cellIs" dxfId="1142" priority="67" operator="greaterThanOrEqual">
      <formula>2.55</formula>
    </cfRule>
    <cfRule type="cellIs" dxfId="1141" priority="68" operator="greaterThanOrEqual">
      <formula>2</formula>
    </cfRule>
    <cfRule type="cellIs" dxfId="1140" priority="69" operator="greaterThanOrEqual">
      <formula>0</formula>
    </cfRule>
  </conditionalFormatting>
  <conditionalFormatting sqref="F9">
    <cfRule type="cellIs" dxfId="1139" priority="65" operator="equal">
      <formula>"N/A"</formula>
    </cfRule>
  </conditionalFormatting>
  <conditionalFormatting sqref="F17">
    <cfRule type="cellIs" dxfId="1138" priority="59" operator="equal">
      <formula>"N/A"</formula>
    </cfRule>
    <cfRule type="cellIs" dxfId="1137" priority="60" operator="equal">
      <formula>4</formula>
    </cfRule>
    <cfRule type="cellIs" dxfId="1136" priority="61" operator="greaterThanOrEqual">
      <formula>2.55</formula>
    </cfRule>
    <cfRule type="cellIs" dxfId="1135" priority="62" operator="greaterThanOrEqual">
      <formula>2</formula>
    </cfRule>
    <cfRule type="cellIs" dxfId="1134" priority="63" operator="greaterThanOrEqual">
      <formula>0</formula>
    </cfRule>
    <cfRule type="cellIs" dxfId="1133" priority="64" stopIfTrue="1" operator="equal">
      <formula>""""""</formula>
    </cfRule>
  </conditionalFormatting>
  <conditionalFormatting sqref="F24">
    <cfRule type="cellIs" dxfId="1132" priority="53" operator="equal">
      <formula>"N/A"</formula>
    </cfRule>
    <cfRule type="cellIs" dxfId="1131" priority="54" operator="equal">
      <formula>4</formula>
    </cfRule>
    <cfRule type="cellIs" dxfId="1130" priority="55" operator="greaterThanOrEqual">
      <formula>2.55</formula>
    </cfRule>
    <cfRule type="cellIs" dxfId="1129" priority="56" operator="greaterThanOrEqual">
      <formula>2</formula>
    </cfRule>
    <cfRule type="cellIs" dxfId="1128" priority="57" operator="greaterThanOrEqual">
      <formula>0</formula>
    </cfRule>
    <cfRule type="cellIs" dxfId="1127" priority="58" stopIfTrue="1" operator="equal">
      <formula>""""""</formula>
    </cfRule>
  </conditionalFormatting>
  <conditionalFormatting sqref="F31">
    <cfRule type="cellIs" dxfId="1126" priority="47" operator="equal">
      <formula>"N/A"</formula>
    </cfRule>
    <cfRule type="cellIs" dxfId="1125" priority="48" operator="equal">
      <formula>4</formula>
    </cfRule>
    <cfRule type="cellIs" dxfId="1124" priority="49" operator="greaterThanOrEqual">
      <formula>2.55</formula>
    </cfRule>
    <cfRule type="cellIs" dxfId="1123" priority="50" operator="greaterThanOrEqual">
      <formula>2</formula>
    </cfRule>
    <cfRule type="cellIs" dxfId="1122" priority="51" operator="greaterThanOrEqual">
      <formula>0</formula>
    </cfRule>
    <cfRule type="cellIs" dxfId="1121" priority="52" stopIfTrue="1" operator="equal">
      <formula>""""""</formula>
    </cfRule>
  </conditionalFormatting>
  <conditionalFormatting sqref="F38">
    <cfRule type="cellIs" dxfId="1120" priority="41" operator="equal">
      <formula>"N/A"</formula>
    </cfRule>
    <cfRule type="cellIs" dxfId="1119" priority="42" operator="equal">
      <formula>4</formula>
    </cfRule>
    <cfRule type="cellIs" dxfId="1118" priority="43" operator="greaterThanOrEqual">
      <formula>2.55</formula>
    </cfRule>
    <cfRule type="cellIs" dxfId="1117" priority="44" operator="greaterThanOrEqual">
      <formula>2</formula>
    </cfRule>
    <cfRule type="cellIs" dxfId="1116" priority="45" operator="greaterThanOrEqual">
      <formula>0</formula>
    </cfRule>
    <cfRule type="cellIs" dxfId="1115" priority="46" stopIfTrue="1" operator="equal">
      <formula>""""""</formula>
    </cfRule>
  </conditionalFormatting>
  <conditionalFormatting sqref="F46">
    <cfRule type="cellIs" dxfId="1114" priority="35" operator="equal">
      <formula>"N/A"</formula>
    </cfRule>
    <cfRule type="cellIs" dxfId="1113" priority="36" operator="equal">
      <formula>4</formula>
    </cfRule>
    <cfRule type="cellIs" dxfId="1112" priority="37" operator="greaterThanOrEqual">
      <formula>2.55</formula>
    </cfRule>
    <cfRule type="cellIs" dxfId="1111" priority="38" operator="greaterThanOrEqual">
      <formula>2</formula>
    </cfRule>
    <cfRule type="cellIs" dxfId="1110" priority="39" operator="greaterThanOrEqual">
      <formula>0</formula>
    </cfRule>
    <cfRule type="cellIs" dxfId="1109" priority="40" stopIfTrue="1" operator="equal">
      <formula>""""""</formula>
    </cfRule>
  </conditionalFormatting>
  <conditionalFormatting sqref="F53">
    <cfRule type="cellIs" dxfId="1108" priority="29" operator="equal">
      <formula>"N/A"</formula>
    </cfRule>
    <cfRule type="cellIs" dxfId="1107" priority="30" operator="equal">
      <formula>4</formula>
    </cfRule>
    <cfRule type="cellIs" dxfId="1106" priority="31" operator="greaterThanOrEqual">
      <formula>2.55</formula>
    </cfRule>
    <cfRule type="cellIs" dxfId="1105" priority="32" operator="greaterThanOrEqual">
      <formula>2</formula>
    </cfRule>
    <cfRule type="cellIs" dxfId="1104" priority="33" operator="greaterThanOrEqual">
      <formula>0</formula>
    </cfRule>
    <cfRule type="cellIs" dxfId="1103" priority="34" stopIfTrue="1" operator="equal">
      <formula>""""""</formula>
    </cfRule>
  </conditionalFormatting>
  <conditionalFormatting sqref="F4:F8">
    <cfRule type="cellIs" dxfId="1102" priority="25" operator="equal">
      <formula>4</formula>
    </cfRule>
    <cfRule type="cellIs" dxfId="1101" priority="26" operator="greaterThan">
      <formula>2.51</formula>
    </cfRule>
    <cfRule type="cellIs" dxfId="1100" priority="27" operator="greaterThan">
      <formula>1.51</formula>
    </cfRule>
    <cfRule type="cellIs" dxfId="1099" priority="28" operator="greaterThanOrEqual">
      <formula>0</formula>
    </cfRule>
  </conditionalFormatting>
  <conditionalFormatting sqref="F16">
    <cfRule type="cellIs" dxfId="1098" priority="21" operator="equal">
      <formula>4</formula>
    </cfRule>
    <cfRule type="cellIs" dxfId="1097" priority="22" operator="greaterThan">
      <formula>2.51</formula>
    </cfRule>
    <cfRule type="cellIs" dxfId="1096" priority="23" operator="greaterThan">
      <formula>1.51</formula>
    </cfRule>
    <cfRule type="cellIs" dxfId="1095" priority="24" operator="greaterThanOrEqual">
      <formula>0</formula>
    </cfRule>
  </conditionalFormatting>
  <conditionalFormatting sqref="F23">
    <cfRule type="cellIs" dxfId="1094" priority="17" operator="equal">
      <formula>4</formula>
    </cfRule>
    <cfRule type="cellIs" dxfId="1093" priority="18" operator="greaterThan">
      <formula>2.51</formula>
    </cfRule>
    <cfRule type="cellIs" dxfId="1092" priority="19" operator="greaterThan">
      <formula>1.51</formula>
    </cfRule>
    <cfRule type="cellIs" dxfId="1091" priority="20" operator="greaterThanOrEqual">
      <formula>0</formula>
    </cfRule>
  </conditionalFormatting>
  <conditionalFormatting sqref="F30">
    <cfRule type="cellIs" dxfId="1090" priority="13" operator="equal">
      <formula>4</formula>
    </cfRule>
    <cfRule type="cellIs" dxfId="1089" priority="14" operator="greaterThan">
      <formula>2.51</formula>
    </cfRule>
    <cfRule type="cellIs" dxfId="1088" priority="15" operator="greaterThan">
      <formula>1.51</formula>
    </cfRule>
    <cfRule type="cellIs" dxfId="1087" priority="16" operator="greaterThanOrEqual">
      <formula>0</formula>
    </cfRule>
  </conditionalFormatting>
  <conditionalFormatting sqref="F37">
    <cfRule type="cellIs" dxfId="1086" priority="9" operator="equal">
      <formula>4</formula>
    </cfRule>
    <cfRule type="cellIs" dxfId="1085" priority="10" operator="greaterThan">
      <formula>2.51</formula>
    </cfRule>
    <cfRule type="cellIs" dxfId="1084" priority="11" operator="greaterThan">
      <formula>1.51</formula>
    </cfRule>
    <cfRule type="cellIs" dxfId="1083" priority="12" operator="greaterThanOrEqual">
      <formula>0</formula>
    </cfRule>
  </conditionalFormatting>
  <conditionalFormatting sqref="F45">
    <cfRule type="cellIs" dxfId="1082" priority="5" operator="equal">
      <formula>4</formula>
    </cfRule>
    <cfRule type="cellIs" dxfId="1081" priority="6" operator="greaterThan">
      <formula>2.51</formula>
    </cfRule>
    <cfRule type="cellIs" dxfId="1080" priority="7" operator="greaterThan">
      <formula>1.51</formula>
    </cfRule>
    <cfRule type="cellIs" dxfId="1079" priority="8" operator="greaterThanOrEqual">
      <formula>0</formula>
    </cfRule>
  </conditionalFormatting>
  <conditionalFormatting sqref="F52">
    <cfRule type="cellIs" dxfId="1078" priority="1" operator="equal">
      <formula>4</formula>
    </cfRule>
    <cfRule type="cellIs" dxfId="1077" priority="2" operator="greaterThan">
      <formula>2.51</formula>
    </cfRule>
    <cfRule type="cellIs" dxfId="1076" priority="3" operator="greaterThan">
      <formula>1.51</formula>
    </cfRule>
    <cfRule type="cellIs" dxfId="1075" priority="4" operator="greaterThanOrEqual">
      <formula>0</formula>
    </cfRule>
  </conditionalFormatting>
  <pageMargins left="0.25" right="0.25" top="0.55118110236220497" bottom="0.55118110236220497" header="0.31496062992126" footer="0.31496062992126"/>
  <pageSetup scale="60" fitToHeight="7" orientation="landscape" r:id="rId1"/>
  <headerFooter>
    <oddFooter>&amp;LAE-POS-FR-08-E (Rev 13)
(01-April-2013)&amp;CJohnson Controls, Inc. 
Confidential and Proprietary&amp;RPage &amp;P of &amp;N</oddFooter>
  </headerFooter>
  <rowBreaks count="1" manualBreakCount="1">
    <brk id="3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F4:F8 F16 F23 F30 F37 F45 F52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Q48"/>
  <sheetViews>
    <sheetView view="pageBreakPreview" zoomScaleNormal="70" zoomScaleSheetLayoutView="100" workbookViewId="0"/>
  </sheetViews>
  <sheetFormatPr defaultRowHeight="14.25" x14ac:dyDescent="0.2"/>
  <cols>
    <col min="1" max="1" width="9.7109375" style="8" customWidth="1"/>
    <col min="2" max="2" width="28.7109375" style="8" customWidth="1"/>
    <col min="3" max="3" width="66.7109375" style="8" customWidth="1"/>
    <col min="4" max="4" width="12.7109375" style="160" customWidth="1"/>
    <col min="5" max="5" width="66.7109375" style="155" customWidth="1"/>
    <col min="6" max="6" width="12.7109375" style="8" customWidth="1"/>
    <col min="7" max="16384" width="9.140625" style="8"/>
  </cols>
  <sheetData>
    <row r="1" spans="1:7" ht="31.5" customHeight="1" x14ac:dyDescent="0.2">
      <c r="A1" s="61"/>
      <c r="B1" s="122" t="s">
        <v>163</v>
      </c>
      <c r="C1" s="95"/>
      <c r="D1" s="96" t="s">
        <v>276</v>
      </c>
      <c r="E1" s="98"/>
      <c r="F1" s="98"/>
    </row>
    <row r="2" spans="1:7" ht="18" x14ac:dyDescent="0.2">
      <c r="A2" s="99" t="s">
        <v>132</v>
      </c>
      <c r="B2" s="95"/>
      <c r="C2" s="95"/>
      <c r="D2" s="98"/>
      <c r="E2" s="98"/>
      <c r="F2" s="98"/>
    </row>
    <row r="3" spans="1:7" s="14" customFormat="1" ht="15" x14ac:dyDescent="0.25">
      <c r="A3" s="103" t="s">
        <v>13</v>
      </c>
      <c r="B3" s="104" t="s">
        <v>14</v>
      </c>
      <c r="C3" s="105" t="s">
        <v>0</v>
      </c>
      <c r="D3" s="105" t="s">
        <v>1</v>
      </c>
      <c r="E3" s="120" t="s">
        <v>332</v>
      </c>
      <c r="F3" s="105" t="s">
        <v>240</v>
      </c>
    </row>
    <row r="4" spans="1:7" s="6" customFormat="1" ht="25.5" x14ac:dyDescent="0.2">
      <c r="A4" s="106" t="s">
        <v>20</v>
      </c>
      <c r="B4" s="371" t="s">
        <v>199</v>
      </c>
      <c r="C4" s="107" t="s">
        <v>81</v>
      </c>
      <c r="D4" s="152"/>
      <c r="E4" s="152"/>
      <c r="F4" s="119"/>
    </row>
    <row r="5" spans="1:7" s="6" customFormat="1" x14ac:dyDescent="0.2">
      <c r="A5" s="108"/>
      <c r="B5" s="372"/>
      <c r="C5" s="107" t="s">
        <v>265</v>
      </c>
      <c r="D5" s="152"/>
      <c r="E5" s="152"/>
      <c r="F5" s="119"/>
    </row>
    <row r="6" spans="1:7" s="6" customFormat="1" ht="25.5" x14ac:dyDescent="0.2">
      <c r="A6" s="108"/>
      <c r="B6" s="372"/>
      <c r="C6" s="107" t="s">
        <v>241</v>
      </c>
      <c r="D6" s="152"/>
      <c r="E6" s="152"/>
      <c r="F6" s="119"/>
    </row>
    <row r="7" spans="1:7" s="6" customFormat="1" x14ac:dyDescent="0.2">
      <c r="A7" s="108"/>
      <c r="B7" s="372"/>
      <c r="C7" s="107" t="s">
        <v>511</v>
      </c>
      <c r="D7" s="152"/>
      <c r="E7" s="152"/>
      <c r="F7" s="119"/>
    </row>
    <row r="8" spans="1:7" s="6" customFormat="1" ht="25.5" x14ac:dyDescent="0.2">
      <c r="A8" s="108"/>
      <c r="B8" s="372"/>
      <c r="C8" s="107" t="s">
        <v>434</v>
      </c>
      <c r="D8" s="152"/>
      <c r="E8" s="152"/>
      <c r="F8" s="119"/>
    </row>
    <row r="9" spans="1:7" s="6" customFormat="1" x14ac:dyDescent="0.2">
      <c r="A9" s="109"/>
      <c r="B9" s="373"/>
      <c r="C9" s="107" t="s">
        <v>87</v>
      </c>
      <c r="D9" s="152"/>
      <c r="E9" s="152"/>
      <c r="F9" s="119"/>
    </row>
    <row r="10" spans="1:7" s="6" customFormat="1" ht="15" x14ac:dyDescent="0.2">
      <c r="A10" s="110"/>
      <c r="B10" s="98"/>
      <c r="C10" s="111"/>
      <c r="D10" s="153"/>
      <c r="E10" s="121" t="s">
        <v>273</v>
      </c>
      <c r="F10" s="113" t="str">
        <f>IF(COUNT(F4:F9)=0,"N/A",SUM(F4:F9)/COUNT(F4:F9))</f>
        <v>N/A</v>
      </c>
      <c r="G10" s="15"/>
    </row>
    <row r="11" spans="1:7" s="6" customFormat="1" x14ac:dyDescent="0.2">
      <c r="A11" s="99" t="s">
        <v>164</v>
      </c>
      <c r="B11" s="100"/>
      <c r="C11" s="100"/>
      <c r="D11" s="123"/>
      <c r="E11" s="123"/>
      <c r="F11" s="101"/>
      <c r="G11" s="13"/>
    </row>
    <row r="12" spans="1:7" s="14" customFormat="1" ht="15" x14ac:dyDescent="0.25">
      <c r="A12" s="103" t="s">
        <v>13</v>
      </c>
      <c r="B12" s="104" t="s">
        <v>14</v>
      </c>
      <c r="C12" s="105" t="s">
        <v>0</v>
      </c>
      <c r="D12" s="105" t="s">
        <v>1</v>
      </c>
      <c r="E12" s="120" t="s">
        <v>332</v>
      </c>
      <c r="F12" s="105" t="s">
        <v>240</v>
      </c>
    </row>
    <row r="13" spans="1:7" s="6" customFormat="1" ht="25.5" x14ac:dyDescent="0.2">
      <c r="A13" s="106" t="s">
        <v>21</v>
      </c>
      <c r="B13" s="371" t="s">
        <v>165</v>
      </c>
      <c r="C13" s="107" t="s">
        <v>200</v>
      </c>
      <c r="D13" s="152"/>
      <c r="E13" s="152"/>
      <c r="F13" s="119"/>
    </row>
    <row r="14" spans="1:7" s="6" customFormat="1" x14ac:dyDescent="0.2">
      <c r="A14" s="108"/>
      <c r="B14" s="377"/>
      <c r="C14" s="107" t="s">
        <v>201</v>
      </c>
      <c r="D14" s="152"/>
      <c r="E14" s="152"/>
      <c r="F14" s="119"/>
    </row>
    <row r="15" spans="1:7" s="6" customFormat="1" x14ac:dyDescent="0.2">
      <c r="A15" s="108"/>
      <c r="B15" s="377"/>
      <c r="C15" s="107" t="s">
        <v>202</v>
      </c>
      <c r="D15" s="152"/>
      <c r="E15" s="152"/>
      <c r="F15" s="119"/>
    </row>
    <row r="16" spans="1:7" s="6" customFormat="1" x14ac:dyDescent="0.2">
      <c r="A16" s="108"/>
      <c r="B16" s="377"/>
      <c r="C16" s="107" t="s">
        <v>203</v>
      </c>
      <c r="D16" s="152"/>
      <c r="E16" s="152"/>
      <c r="F16" s="119"/>
    </row>
    <row r="17" spans="1:17" s="6" customFormat="1" x14ac:dyDescent="0.2">
      <c r="A17" s="108"/>
      <c r="B17" s="377"/>
      <c r="C17" s="107" t="s">
        <v>204</v>
      </c>
      <c r="D17" s="152"/>
      <c r="E17" s="152"/>
      <c r="F17" s="119"/>
    </row>
    <row r="18" spans="1:17" s="6" customFormat="1" x14ac:dyDescent="0.2">
      <c r="A18" s="108"/>
      <c r="B18" s="377"/>
      <c r="C18" s="107" t="s">
        <v>205</v>
      </c>
      <c r="D18" s="152"/>
      <c r="E18" s="152"/>
      <c r="F18" s="119"/>
    </row>
    <row r="19" spans="1:17" s="6" customFormat="1" x14ac:dyDescent="0.2">
      <c r="A19" s="108"/>
      <c r="B19" s="377"/>
      <c r="C19" s="107" t="s">
        <v>206</v>
      </c>
      <c r="D19" s="152"/>
      <c r="E19" s="152"/>
      <c r="F19" s="119"/>
    </row>
    <row r="20" spans="1:17" s="6" customFormat="1" x14ac:dyDescent="0.2">
      <c r="A20" s="108"/>
      <c r="B20" s="377"/>
      <c r="C20" s="107" t="s">
        <v>207</v>
      </c>
      <c r="D20" s="152"/>
      <c r="E20" s="152"/>
      <c r="F20" s="119"/>
    </row>
    <row r="21" spans="1:17" s="6" customFormat="1" x14ac:dyDescent="0.2">
      <c r="A21" s="108"/>
      <c r="B21" s="377"/>
      <c r="C21" s="107" t="s">
        <v>208</v>
      </c>
      <c r="D21" s="152"/>
      <c r="E21" s="152"/>
      <c r="F21" s="119"/>
      <c r="Q21" s="14"/>
    </row>
    <row r="22" spans="1:17" s="6" customFormat="1" x14ac:dyDescent="0.2">
      <c r="A22" s="108"/>
      <c r="B22" s="377"/>
      <c r="C22" s="107" t="s">
        <v>209</v>
      </c>
      <c r="D22" s="152"/>
      <c r="E22" s="152"/>
      <c r="F22" s="119"/>
    </row>
    <row r="23" spans="1:17" s="6" customFormat="1" x14ac:dyDescent="0.2">
      <c r="A23" s="109"/>
      <c r="B23" s="378"/>
      <c r="C23" s="107" t="s">
        <v>210</v>
      </c>
      <c r="D23" s="152"/>
      <c r="E23" s="152"/>
      <c r="F23" s="119"/>
    </row>
    <row r="24" spans="1:17" s="6" customFormat="1" ht="15" x14ac:dyDescent="0.2">
      <c r="A24" s="110"/>
      <c r="B24" s="98"/>
      <c r="C24" s="111"/>
      <c r="D24" s="153"/>
      <c r="E24" s="121" t="s">
        <v>273</v>
      </c>
      <c r="F24" s="113" t="str">
        <f>IF(COUNT(F13:F23)=0,"N/A",SUM(F13:F23)/COUNT(F13:F23))</f>
        <v>N/A</v>
      </c>
      <c r="G24" s="15"/>
    </row>
    <row r="25" spans="1:17" s="6" customFormat="1" x14ac:dyDescent="0.2">
      <c r="A25" s="99" t="s">
        <v>153</v>
      </c>
      <c r="B25" s="100"/>
      <c r="C25" s="100"/>
      <c r="D25" s="123"/>
      <c r="E25" s="123"/>
      <c r="F25" s="101"/>
      <c r="G25" s="13"/>
    </row>
    <row r="26" spans="1:17" s="14" customFormat="1" ht="15" x14ac:dyDescent="0.2">
      <c r="A26" s="103" t="s">
        <v>13</v>
      </c>
      <c r="B26" s="104" t="s">
        <v>14</v>
      </c>
      <c r="C26" s="105" t="s">
        <v>0</v>
      </c>
      <c r="D26" s="105" t="s">
        <v>1</v>
      </c>
      <c r="E26" s="120" t="s">
        <v>332</v>
      </c>
      <c r="F26" s="105" t="s">
        <v>240</v>
      </c>
      <c r="Q26" s="6"/>
    </row>
    <row r="27" spans="1:17" s="6" customFormat="1" ht="25.5" x14ac:dyDescent="0.2">
      <c r="A27" s="106" t="s">
        <v>22</v>
      </c>
      <c r="B27" s="371" t="s">
        <v>211</v>
      </c>
      <c r="C27" s="107" t="s">
        <v>85</v>
      </c>
      <c r="D27" s="152"/>
      <c r="E27" s="152"/>
      <c r="F27" s="119"/>
    </row>
    <row r="28" spans="1:17" s="6" customFormat="1" x14ac:dyDescent="0.2">
      <c r="A28" s="108"/>
      <c r="B28" s="372"/>
      <c r="C28" s="107" t="s">
        <v>86</v>
      </c>
      <c r="D28" s="152"/>
      <c r="E28" s="152"/>
      <c r="F28" s="119"/>
      <c r="Q28" s="14"/>
    </row>
    <row r="29" spans="1:17" s="6" customFormat="1" x14ac:dyDescent="0.2">
      <c r="A29" s="108"/>
      <c r="B29" s="372"/>
      <c r="C29" s="107" t="s">
        <v>512</v>
      </c>
      <c r="D29" s="152"/>
      <c r="E29" s="152"/>
      <c r="F29" s="119"/>
    </row>
    <row r="30" spans="1:17" s="6" customFormat="1" ht="25.5" x14ac:dyDescent="0.2">
      <c r="A30" s="108"/>
      <c r="B30" s="372"/>
      <c r="C30" s="107" t="s">
        <v>416</v>
      </c>
      <c r="D30" s="152"/>
      <c r="E30" s="152"/>
      <c r="F30" s="119"/>
    </row>
    <row r="31" spans="1:17" s="6" customFormat="1" ht="25.5" x14ac:dyDescent="0.2">
      <c r="A31" s="108"/>
      <c r="B31" s="372"/>
      <c r="C31" s="107" t="s">
        <v>214</v>
      </c>
      <c r="D31" s="152"/>
      <c r="E31" s="152"/>
      <c r="F31" s="119"/>
    </row>
    <row r="32" spans="1:17" s="6" customFormat="1" ht="38.25" x14ac:dyDescent="0.2">
      <c r="A32" s="108"/>
      <c r="B32" s="372"/>
      <c r="C32" s="107" t="s">
        <v>513</v>
      </c>
      <c r="D32" s="152"/>
      <c r="E32" s="152"/>
      <c r="F32" s="119"/>
    </row>
    <row r="33" spans="1:17" s="6" customFormat="1" x14ac:dyDescent="0.2">
      <c r="A33" s="109"/>
      <c r="B33" s="373"/>
      <c r="C33" s="107" t="s">
        <v>417</v>
      </c>
      <c r="D33" s="152"/>
      <c r="E33" s="152"/>
      <c r="F33" s="119"/>
    </row>
    <row r="34" spans="1:17" s="6" customFormat="1" ht="15" x14ac:dyDescent="0.2">
      <c r="A34" s="110"/>
      <c r="B34" s="98"/>
      <c r="C34" s="111"/>
      <c r="D34" s="153"/>
      <c r="E34" s="121" t="s">
        <v>273</v>
      </c>
      <c r="F34" s="113" t="str">
        <f>IF(COUNT(F27:F33)=0,"N/A",SUM(F27:F33)/COUNT(F27:F33))</f>
        <v>N/A</v>
      </c>
      <c r="G34" s="15"/>
    </row>
    <row r="35" spans="1:17" s="6" customFormat="1" x14ac:dyDescent="0.2">
      <c r="A35" s="99" t="s">
        <v>418</v>
      </c>
      <c r="B35" s="100"/>
      <c r="C35" s="100"/>
      <c r="D35" s="123"/>
      <c r="E35" s="123"/>
      <c r="F35" s="101"/>
      <c r="G35" s="13"/>
    </row>
    <row r="36" spans="1:17" s="14" customFormat="1" ht="15" x14ac:dyDescent="0.2">
      <c r="A36" s="103" t="s">
        <v>13</v>
      </c>
      <c r="B36" s="104" t="s">
        <v>14</v>
      </c>
      <c r="C36" s="105" t="s">
        <v>0</v>
      </c>
      <c r="D36" s="105" t="s">
        <v>1</v>
      </c>
      <c r="E36" s="120" t="s">
        <v>332</v>
      </c>
      <c r="F36" s="105" t="s">
        <v>240</v>
      </c>
      <c r="Q36" s="6"/>
    </row>
    <row r="37" spans="1:17" s="6" customFormat="1" x14ac:dyDescent="0.2">
      <c r="A37" s="106" t="s">
        <v>23</v>
      </c>
      <c r="B37" s="371" t="s">
        <v>212</v>
      </c>
      <c r="C37" s="107" t="s">
        <v>155</v>
      </c>
      <c r="D37" s="152"/>
      <c r="E37" s="152"/>
      <c r="F37" s="119"/>
    </row>
    <row r="38" spans="1:17" s="6" customFormat="1" x14ac:dyDescent="0.2">
      <c r="A38" s="108"/>
      <c r="B38" s="372"/>
      <c r="C38" s="107" t="s">
        <v>154</v>
      </c>
      <c r="D38" s="152"/>
      <c r="E38" s="152"/>
      <c r="F38" s="119"/>
    </row>
    <row r="39" spans="1:17" s="6" customFormat="1" x14ac:dyDescent="0.2">
      <c r="A39" s="109"/>
      <c r="B39" s="373"/>
      <c r="C39" s="107" t="s">
        <v>514</v>
      </c>
      <c r="D39" s="152"/>
      <c r="E39" s="152"/>
      <c r="F39" s="119"/>
      <c r="Q39" s="14"/>
    </row>
    <row r="40" spans="1:17" s="6" customFormat="1" ht="15" x14ac:dyDescent="0.2">
      <c r="A40" s="110"/>
      <c r="B40" s="98"/>
      <c r="C40" s="111"/>
      <c r="D40" s="153"/>
      <c r="E40" s="121" t="s">
        <v>273</v>
      </c>
      <c r="F40" s="113" t="str">
        <f>IF(COUNT(F37:F39)=0,"N/A",SUM(F37:F39)/COUNT(F37:F39))</f>
        <v>N/A</v>
      </c>
      <c r="G40" s="15"/>
    </row>
    <row r="41" spans="1:17" s="6" customFormat="1" x14ac:dyDescent="0.2">
      <c r="A41" s="110"/>
      <c r="B41" s="98"/>
      <c r="C41" s="111"/>
      <c r="D41" s="153"/>
      <c r="E41" s="123"/>
      <c r="F41" s="101"/>
      <c r="G41" s="13"/>
    </row>
    <row r="42" spans="1:17" s="14" customFormat="1" ht="15" x14ac:dyDescent="0.2">
      <c r="A42" s="103" t="s">
        <v>13</v>
      </c>
      <c r="B42" s="104" t="s">
        <v>14</v>
      </c>
      <c r="C42" s="105" t="s">
        <v>0</v>
      </c>
      <c r="D42" s="105" t="s">
        <v>1</v>
      </c>
      <c r="E42" s="120" t="s">
        <v>332</v>
      </c>
      <c r="F42" s="105" t="s">
        <v>240</v>
      </c>
      <c r="Q42" s="6"/>
    </row>
    <row r="43" spans="1:17" s="6" customFormat="1" ht="38.25" x14ac:dyDescent="0.2">
      <c r="A43" s="115" t="s">
        <v>419</v>
      </c>
      <c r="B43" s="150" t="s">
        <v>420</v>
      </c>
      <c r="C43" s="107" t="s">
        <v>433</v>
      </c>
      <c r="D43" s="152"/>
      <c r="E43" s="152"/>
      <c r="F43" s="119"/>
    </row>
    <row r="44" spans="1:17" s="6" customFormat="1" ht="15" x14ac:dyDescent="0.2">
      <c r="A44" s="110"/>
      <c r="B44" s="98"/>
      <c r="C44" s="111"/>
      <c r="D44" s="153"/>
      <c r="E44" s="121" t="s">
        <v>273</v>
      </c>
      <c r="F44" s="113" t="str">
        <f>IF(COUNT(F43)=0,"N/A",SUM(F43)/COUNT(F43))</f>
        <v>N/A</v>
      </c>
      <c r="G44" s="15"/>
    </row>
    <row r="45" spans="1:17" s="6" customFormat="1" x14ac:dyDescent="0.2">
      <c r="A45" s="110"/>
      <c r="B45" s="98"/>
      <c r="C45" s="111"/>
      <c r="D45" s="153"/>
      <c r="E45" s="123"/>
      <c r="F45" s="101"/>
      <c r="G45" s="13"/>
    </row>
    <row r="46" spans="1:17" s="6" customFormat="1" x14ac:dyDescent="0.2">
      <c r="A46" s="3"/>
      <c r="B46" s="1"/>
      <c r="C46" s="4"/>
      <c r="D46" s="155"/>
      <c r="E46" s="156"/>
      <c r="F46" s="15"/>
      <c r="G46" s="15"/>
    </row>
    <row r="47" spans="1:17" s="6" customFormat="1" x14ac:dyDescent="0.2">
      <c r="A47" s="3"/>
      <c r="B47" s="1"/>
      <c r="C47" s="4"/>
      <c r="D47" s="155"/>
      <c r="E47" s="156"/>
      <c r="F47" s="15"/>
      <c r="G47" s="13"/>
    </row>
    <row r="48" spans="1:17" x14ac:dyDescent="0.2">
      <c r="E48" s="2"/>
      <c r="F48" s="13"/>
      <c r="G48" s="13"/>
    </row>
  </sheetData>
  <mergeCells count="4">
    <mergeCell ref="B13:B23"/>
    <mergeCell ref="B27:B33"/>
    <mergeCell ref="B37:B39"/>
    <mergeCell ref="B4:B9"/>
  </mergeCells>
  <conditionalFormatting sqref="F48 F10 F24 F34 F40:F46">
    <cfRule type="cellIs" dxfId="1074" priority="945" stopIfTrue="1" operator="equal">
      <formula>""""""</formula>
    </cfRule>
    <cfRule type="cellIs" dxfId="1073" priority="946" stopIfTrue="1" operator="equal">
      <formula>"R"</formula>
    </cfRule>
    <cfRule type="cellIs" dxfId="1072" priority="947" stopIfTrue="1" operator="equal">
      <formula>"y"</formula>
    </cfRule>
    <cfRule type="cellIs" dxfId="1071" priority="948" stopIfTrue="1" operator="equal">
      <formula>"G"</formula>
    </cfRule>
  </conditionalFormatting>
  <conditionalFormatting sqref="G48 F44 G41:G45 F40 F10 F24 F34">
    <cfRule type="cellIs" dxfId="1070" priority="750" operator="greaterThanOrEqual">
      <formula>4</formula>
    </cfRule>
    <cfRule type="cellIs" dxfId="1069" priority="751" operator="greaterThanOrEqual">
      <formula>3</formula>
    </cfRule>
    <cfRule type="cellIs" dxfId="1068" priority="752" operator="greaterThanOrEqual">
      <formula>0</formula>
    </cfRule>
  </conditionalFormatting>
  <conditionalFormatting sqref="F43 F4:F9 F13:F23 F27:F33 F37:F39">
    <cfRule type="cellIs" dxfId="1067" priority="494" operator="equal">
      <formula>4</formula>
    </cfRule>
    <cfRule type="cellIs" dxfId="1066" priority="495" operator="greaterThan">
      <formula>2.51</formula>
    </cfRule>
    <cfRule type="cellIs" dxfId="1065" priority="496" operator="greaterThan">
      <formula>1.51</formula>
    </cfRule>
    <cfRule type="cellIs" dxfId="1064" priority="497" operator="greaterThanOrEqual">
      <formula>0</formula>
    </cfRule>
  </conditionalFormatting>
  <conditionalFormatting sqref="F44 F10 F24 F34 F40">
    <cfRule type="cellIs" dxfId="1063" priority="385" operator="equal">
      <formula>4</formula>
    </cfRule>
  </conditionalFormatting>
  <conditionalFormatting sqref="F44 F10 F24 F34 F40">
    <cfRule type="cellIs" dxfId="1062" priority="382" operator="greaterThanOrEqual">
      <formula>3</formula>
    </cfRule>
    <cfRule type="cellIs" dxfId="1061" priority="383" operator="greaterThanOrEqual">
      <formula>2</formula>
    </cfRule>
    <cfRule type="cellIs" dxfId="1060" priority="384" operator="greaterThanOrEqual">
      <formula>0</formula>
    </cfRule>
  </conditionalFormatting>
  <conditionalFormatting sqref="F44 F10 F24 F34 F40">
    <cfRule type="cellIs" dxfId="1059" priority="261" operator="equal">
      <formula>4</formula>
    </cfRule>
    <cfRule type="cellIs" dxfId="1058" priority="262" operator="greaterThanOrEqual">
      <formula>3</formula>
    </cfRule>
    <cfRule type="cellIs" dxfId="1057" priority="263" operator="greaterThanOrEqual">
      <formula>2</formula>
    </cfRule>
    <cfRule type="cellIs" dxfId="1056" priority="264" operator="equal">
      <formula>0</formula>
    </cfRule>
  </conditionalFormatting>
  <conditionalFormatting sqref="F44 F10 F24 F34 F40">
    <cfRule type="cellIs" dxfId="1055" priority="253" operator="equal">
      <formula>4</formula>
    </cfRule>
    <cfRule type="cellIs" dxfId="1054" priority="254" operator="greaterThanOrEqual">
      <formula>2.55</formula>
    </cfRule>
    <cfRule type="cellIs" dxfId="1053" priority="255" operator="greaterThanOrEqual">
      <formula>2</formula>
    </cfRule>
    <cfRule type="cellIs" dxfId="1052" priority="256" operator="greaterThanOrEqual">
      <formula>0</formula>
    </cfRule>
  </conditionalFormatting>
  <conditionalFormatting sqref="F10">
    <cfRule type="cellIs" dxfId="1051" priority="86" operator="equal">
      <formula>"N/A"</formula>
    </cfRule>
    <cfRule type="cellIs" dxfId="1050" priority="87" operator="equal">
      <formula>4</formula>
    </cfRule>
    <cfRule type="cellIs" dxfId="1049" priority="88" operator="greaterThanOrEqual">
      <formula>2.55</formula>
    </cfRule>
    <cfRule type="cellIs" dxfId="1048" priority="89" operator="greaterThanOrEqual">
      <formula>2</formula>
    </cfRule>
    <cfRule type="cellIs" dxfId="1047" priority="90" operator="greaterThanOrEqual">
      <formula>0</formula>
    </cfRule>
  </conditionalFormatting>
  <conditionalFormatting sqref="F10">
    <cfRule type="cellIs" dxfId="1046" priority="81" operator="equal">
      <formula>"N/A"</formula>
    </cfRule>
    <cfRule type="cellIs" dxfId="1045" priority="82" operator="equal">
      <formula>4</formula>
    </cfRule>
    <cfRule type="cellIs" dxfId="1044" priority="83" operator="greaterThanOrEqual">
      <formula>2.55</formula>
    </cfRule>
    <cfRule type="cellIs" dxfId="1043" priority="84" operator="greaterThanOrEqual">
      <formula>2</formula>
    </cfRule>
    <cfRule type="cellIs" dxfId="1042" priority="85" operator="greaterThanOrEqual">
      <formula>0</formula>
    </cfRule>
  </conditionalFormatting>
  <conditionalFormatting sqref="F10">
    <cfRule type="cellIs" dxfId="1041" priority="77" operator="equal">
      <formula>4</formula>
    </cfRule>
    <cfRule type="cellIs" dxfId="1040" priority="78" operator="greaterThanOrEqual">
      <formula>2.55</formula>
    </cfRule>
    <cfRule type="cellIs" dxfId="1039" priority="79" operator="greaterThanOrEqual">
      <formula>2</formula>
    </cfRule>
    <cfRule type="cellIs" dxfId="1038" priority="80" operator="greaterThanOrEqual">
      <formula>0</formula>
    </cfRule>
  </conditionalFormatting>
  <conditionalFormatting sqref="F10">
    <cfRule type="cellIs" dxfId="1037" priority="76" operator="equal">
      <formula>"N/A"</formula>
    </cfRule>
  </conditionalFormatting>
  <conditionalFormatting sqref="F10">
    <cfRule type="cellIs" dxfId="1036" priority="72" operator="equal">
      <formula>4</formula>
    </cfRule>
    <cfRule type="cellIs" dxfId="1035" priority="73" operator="greaterThanOrEqual">
      <formula>2.55</formula>
    </cfRule>
    <cfRule type="cellIs" dxfId="1034" priority="74" operator="greaterThanOrEqual">
      <formula>2</formula>
    </cfRule>
    <cfRule type="cellIs" dxfId="1033" priority="75" operator="greaterThanOrEqual">
      <formula>0</formula>
    </cfRule>
  </conditionalFormatting>
  <conditionalFormatting sqref="F10">
    <cfRule type="cellIs" dxfId="1032" priority="71" operator="equal">
      <formula>"N/A"</formula>
    </cfRule>
  </conditionalFormatting>
  <conditionalFormatting sqref="F24">
    <cfRule type="cellIs" dxfId="1031" priority="66" operator="equal">
      <formula>"N/A"</formula>
    </cfRule>
    <cfRule type="cellIs" dxfId="1030" priority="67" operator="equal">
      <formula>4</formula>
    </cfRule>
    <cfRule type="cellIs" dxfId="1029" priority="68" operator="greaterThanOrEqual">
      <formula>2.55</formula>
    </cfRule>
    <cfRule type="cellIs" dxfId="1028" priority="69" operator="greaterThanOrEqual">
      <formula>2</formula>
    </cfRule>
    <cfRule type="cellIs" dxfId="1027" priority="70" operator="greaterThanOrEqual">
      <formula>0</formula>
    </cfRule>
  </conditionalFormatting>
  <conditionalFormatting sqref="F24">
    <cfRule type="cellIs" dxfId="1026" priority="61" operator="equal">
      <formula>"N/A"</formula>
    </cfRule>
    <cfRule type="cellIs" dxfId="1025" priority="62" operator="equal">
      <formula>4</formula>
    </cfRule>
    <cfRule type="cellIs" dxfId="1024" priority="63" operator="greaterThanOrEqual">
      <formula>2.55</formula>
    </cfRule>
    <cfRule type="cellIs" dxfId="1023" priority="64" operator="greaterThanOrEqual">
      <formula>2</formula>
    </cfRule>
    <cfRule type="cellIs" dxfId="1022" priority="65" operator="greaterThanOrEqual">
      <formula>0</formula>
    </cfRule>
  </conditionalFormatting>
  <conditionalFormatting sqref="F24">
    <cfRule type="cellIs" dxfId="1021" priority="57" operator="equal">
      <formula>4</formula>
    </cfRule>
    <cfRule type="cellIs" dxfId="1020" priority="58" operator="greaterThanOrEqual">
      <formula>2.55</formula>
    </cfRule>
    <cfRule type="cellIs" dxfId="1019" priority="59" operator="greaterThanOrEqual">
      <formula>2</formula>
    </cfRule>
    <cfRule type="cellIs" dxfId="1018" priority="60" operator="greaterThanOrEqual">
      <formula>0</formula>
    </cfRule>
  </conditionalFormatting>
  <conditionalFormatting sqref="F24">
    <cfRule type="cellIs" dxfId="1017" priority="56" operator="equal">
      <formula>"N/A"</formula>
    </cfRule>
  </conditionalFormatting>
  <conditionalFormatting sqref="F24">
    <cfRule type="cellIs" dxfId="1016" priority="52" operator="equal">
      <formula>4</formula>
    </cfRule>
    <cfRule type="cellIs" dxfId="1015" priority="53" operator="greaterThanOrEqual">
      <formula>2.55</formula>
    </cfRule>
    <cfRule type="cellIs" dxfId="1014" priority="54" operator="greaterThanOrEqual">
      <formula>2</formula>
    </cfRule>
    <cfRule type="cellIs" dxfId="1013" priority="55" operator="greaterThanOrEqual">
      <formula>0</formula>
    </cfRule>
  </conditionalFormatting>
  <conditionalFormatting sqref="F24">
    <cfRule type="cellIs" dxfId="1012" priority="51" operator="equal">
      <formula>"N/A"</formula>
    </cfRule>
  </conditionalFormatting>
  <conditionalFormatting sqref="F34">
    <cfRule type="cellIs" dxfId="1011" priority="46" operator="equal">
      <formula>"N/A"</formula>
    </cfRule>
    <cfRule type="cellIs" dxfId="1010" priority="47" operator="equal">
      <formula>4</formula>
    </cfRule>
    <cfRule type="cellIs" dxfId="1009" priority="48" operator="greaterThanOrEqual">
      <formula>2.55</formula>
    </cfRule>
    <cfRule type="cellIs" dxfId="1008" priority="49" operator="greaterThanOrEqual">
      <formula>2</formula>
    </cfRule>
    <cfRule type="cellIs" dxfId="1007" priority="50" operator="greaterThanOrEqual">
      <formula>0</formula>
    </cfRule>
  </conditionalFormatting>
  <conditionalFormatting sqref="F34">
    <cfRule type="cellIs" dxfId="1006" priority="41" operator="equal">
      <formula>"N/A"</formula>
    </cfRule>
    <cfRule type="cellIs" dxfId="1005" priority="42" operator="equal">
      <formula>4</formula>
    </cfRule>
    <cfRule type="cellIs" dxfId="1004" priority="43" operator="greaterThanOrEqual">
      <formula>2.55</formula>
    </cfRule>
    <cfRule type="cellIs" dxfId="1003" priority="44" operator="greaterThanOrEqual">
      <formula>2</formula>
    </cfRule>
    <cfRule type="cellIs" dxfId="1002" priority="45" operator="greaterThanOrEqual">
      <formula>0</formula>
    </cfRule>
  </conditionalFormatting>
  <conditionalFormatting sqref="F34">
    <cfRule type="cellIs" dxfId="1001" priority="37" operator="equal">
      <formula>4</formula>
    </cfRule>
    <cfRule type="cellIs" dxfId="1000" priority="38" operator="greaterThanOrEqual">
      <formula>2.55</formula>
    </cfRule>
    <cfRule type="cellIs" dxfId="999" priority="39" operator="greaterThanOrEqual">
      <formula>2</formula>
    </cfRule>
    <cfRule type="cellIs" dxfId="998" priority="40" operator="greaterThanOrEqual">
      <formula>0</formula>
    </cfRule>
  </conditionalFormatting>
  <conditionalFormatting sqref="F34">
    <cfRule type="cellIs" dxfId="997" priority="36" operator="equal">
      <formula>"N/A"</formula>
    </cfRule>
  </conditionalFormatting>
  <conditionalFormatting sqref="F34">
    <cfRule type="cellIs" dxfId="996" priority="32" operator="equal">
      <formula>4</formula>
    </cfRule>
    <cfRule type="cellIs" dxfId="995" priority="33" operator="greaterThanOrEqual">
      <formula>2.55</formula>
    </cfRule>
    <cfRule type="cellIs" dxfId="994" priority="34" operator="greaterThanOrEqual">
      <formula>2</formula>
    </cfRule>
    <cfRule type="cellIs" dxfId="993" priority="35" operator="greaterThanOrEqual">
      <formula>0</formula>
    </cfRule>
  </conditionalFormatting>
  <conditionalFormatting sqref="F34">
    <cfRule type="cellIs" dxfId="992" priority="31" operator="equal">
      <formula>"N/A"</formula>
    </cfRule>
  </conditionalFormatting>
  <conditionalFormatting sqref="F40">
    <cfRule type="cellIs" dxfId="991" priority="26" operator="equal">
      <formula>"N/A"</formula>
    </cfRule>
    <cfRule type="cellIs" dxfId="990" priority="27" operator="equal">
      <formula>4</formula>
    </cfRule>
    <cfRule type="cellIs" dxfId="989" priority="28" operator="greaterThanOrEqual">
      <formula>2.55</formula>
    </cfRule>
    <cfRule type="cellIs" dxfId="988" priority="29" operator="greaterThanOrEqual">
      <formula>2</formula>
    </cfRule>
    <cfRule type="cellIs" dxfId="987" priority="30" operator="greaterThanOrEqual">
      <formula>0</formula>
    </cfRule>
  </conditionalFormatting>
  <conditionalFormatting sqref="F40">
    <cfRule type="cellIs" dxfId="986" priority="21" operator="equal">
      <formula>"N/A"</formula>
    </cfRule>
    <cfRule type="cellIs" dxfId="985" priority="22" operator="equal">
      <formula>4</formula>
    </cfRule>
    <cfRule type="cellIs" dxfId="984" priority="23" operator="greaterThanOrEqual">
      <formula>2.55</formula>
    </cfRule>
    <cfRule type="cellIs" dxfId="983" priority="24" operator="greaterThanOrEqual">
      <formula>2</formula>
    </cfRule>
    <cfRule type="cellIs" dxfId="982" priority="25" operator="greaterThanOrEqual">
      <formula>0</formula>
    </cfRule>
  </conditionalFormatting>
  <conditionalFormatting sqref="F40">
    <cfRule type="cellIs" dxfId="981" priority="17" operator="equal">
      <formula>4</formula>
    </cfRule>
    <cfRule type="cellIs" dxfId="980" priority="18" operator="greaterThanOrEqual">
      <formula>2.55</formula>
    </cfRule>
    <cfRule type="cellIs" dxfId="979" priority="19" operator="greaterThanOrEqual">
      <formula>2</formula>
    </cfRule>
    <cfRule type="cellIs" dxfId="978" priority="20" operator="greaterThanOrEqual">
      <formula>0</formula>
    </cfRule>
  </conditionalFormatting>
  <conditionalFormatting sqref="F40">
    <cfRule type="cellIs" dxfId="977" priority="16" operator="equal">
      <formula>"N/A"</formula>
    </cfRule>
  </conditionalFormatting>
  <conditionalFormatting sqref="F40">
    <cfRule type="cellIs" dxfId="976" priority="12" operator="equal">
      <formula>4</formula>
    </cfRule>
    <cfRule type="cellIs" dxfId="975" priority="13" operator="greaterThanOrEqual">
      <formula>2.55</formula>
    </cfRule>
    <cfRule type="cellIs" dxfId="974" priority="14" operator="greaterThanOrEqual">
      <formula>2</formula>
    </cfRule>
    <cfRule type="cellIs" dxfId="973" priority="15" operator="greaterThanOrEqual">
      <formula>0</formula>
    </cfRule>
  </conditionalFormatting>
  <conditionalFormatting sqref="F40">
    <cfRule type="cellIs" dxfId="972" priority="11" operator="equal">
      <formula>"N/A"</formula>
    </cfRule>
  </conditionalFormatting>
  <conditionalFormatting sqref="F44">
    <cfRule type="cellIs" dxfId="971" priority="6" operator="equal">
      <formula>"N/A"</formula>
    </cfRule>
    <cfRule type="cellIs" dxfId="970" priority="7" operator="equal">
      <formula>4</formula>
    </cfRule>
    <cfRule type="cellIs" dxfId="969" priority="8" operator="greaterThanOrEqual">
      <formula>2.55</formula>
    </cfRule>
    <cfRule type="cellIs" dxfId="968" priority="9" operator="greaterThanOrEqual">
      <formula>2</formula>
    </cfRule>
    <cfRule type="cellIs" dxfId="967" priority="10" operator="greaterThanOrEqual">
      <formula>0</formula>
    </cfRule>
  </conditionalFormatting>
  <conditionalFormatting sqref="F44">
    <cfRule type="cellIs" dxfId="966" priority="2" operator="equal">
      <formula>4</formula>
    </cfRule>
    <cfRule type="cellIs" dxfId="965" priority="3" operator="greaterThanOrEqual">
      <formula>2.55</formula>
    </cfRule>
    <cfRule type="cellIs" dxfId="964" priority="4" operator="greaterThanOrEqual">
      <formula>2</formula>
    </cfRule>
    <cfRule type="cellIs" dxfId="963" priority="5" operator="greaterThanOrEqual">
      <formula>0</formula>
    </cfRule>
  </conditionalFormatting>
  <conditionalFormatting sqref="F44">
    <cfRule type="cellIs" dxfId="962" priority="1" operator="equal">
      <formula>"N/A"</formula>
    </cfRule>
  </conditionalFormatting>
  <pageMargins left="0.25" right="0.25" top="0.74803149606299202" bottom="0.74803149606299202" header="0.31496062992126" footer="0.31496062992126"/>
  <pageSetup scale="65" fitToHeight="7" orientation="landscape" r:id="rId1"/>
  <headerFooter>
    <oddFooter>&amp;L&amp;"Arial,Regular"&amp;8AE-POS-FR-08-E (Rev 13)
(01-April-2013)&amp;C&amp;"Arial,Regular"&amp;8Johnson Controls, Inc. 
Confidential and Proprietary&amp;R&amp;"Arial,Regular"&amp;8Page &amp;P of &amp;N</oddFooter>
  </headerFooter>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Settings!$A$2:$A$6</xm:f>
          </x14:formula1>
          <xm:sqref>F43 F13:F23 F27:F33 F37:F39 F4:F9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SAS Coversheet</vt:lpstr>
      <vt:lpstr>Summary</vt:lpstr>
      <vt:lpstr>Red Assessed Supplier Approval</vt:lpstr>
      <vt:lpstr>Scoring-Instructions</vt:lpstr>
      <vt:lpstr>A Leadership_Management</vt:lpstr>
      <vt:lpstr>B HR-Personnel</vt:lpstr>
      <vt:lpstr>C Program Execution</vt:lpstr>
      <vt:lpstr>D Lean-Continuous Imp-Methods</vt:lpstr>
      <vt:lpstr>E Production-Material Flow</vt:lpstr>
      <vt:lpstr>F Quality</vt:lpstr>
      <vt:lpstr>G Supply Chain-Logistics</vt:lpstr>
      <vt:lpstr>H Purchasing_Procurement</vt:lpstr>
      <vt:lpstr>I  Sustainability</vt:lpstr>
      <vt:lpstr>Settings</vt:lpstr>
      <vt:lpstr>'I  Sustainability'!Print_Area</vt:lpstr>
      <vt:lpstr>'Scoring-Instructions'!Print_Area</vt:lpstr>
      <vt:lpstr>'A Leadership_Management'!Print_Titles</vt:lpstr>
      <vt:lpstr>'B HR-Personnel'!Print_Titles</vt:lpstr>
      <vt:lpstr>'C Program Execution'!Print_Titles</vt:lpstr>
      <vt:lpstr>'D Lean-Continuous Imp-Methods'!Print_Titles</vt:lpstr>
      <vt:lpstr>'E Production-Material Flow'!Print_Titles</vt:lpstr>
      <vt:lpstr>'F Quality'!Print_Titles</vt:lpstr>
      <vt:lpstr>'G Supply Chain-Logistics'!Print_Titles</vt:lpstr>
      <vt:lpstr>'H Purchasing_Procurement'!Print_Titles</vt:lpstr>
      <vt:lpstr>'I  Sustainability'!Print_Titles</vt:lpstr>
    </vt:vector>
  </TitlesOfParts>
  <Company>Johnson Controls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Assessment Survey and Development</dc:title>
  <dc:creator>Carole Muraske</dc:creator>
  <dc:description>Password protection for sheets:"SAS"</dc:description>
  <cp:lastModifiedBy>Maureen Parsons</cp:lastModifiedBy>
  <cp:lastPrinted>2010-09-13T04:02:20Z</cp:lastPrinted>
  <dcterms:created xsi:type="dcterms:W3CDTF">2010-06-16T11:55:50Z</dcterms:created>
  <dcterms:modified xsi:type="dcterms:W3CDTF">2016-09-13T18:29:49Z</dcterms:modified>
</cp:coreProperties>
</file>